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armi\Downloads\"/>
    </mc:Choice>
  </mc:AlternateContent>
  <xr:revisionPtr revIDLastSave="0" documentId="13_ncr:1_{4BEF2826-DF0B-454B-A2A3-E995A22F7F12}" xr6:coauthVersionLast="47" xr6:coauthVersionMax="47" xr10:uidLastSave="{00000000-0000-0000-0000-000000000000}"/>
  <workbookProtection workbookAlgorithmName="SHA-512" workbookHashValue="xGr51PTLW8Mnps+hSuhf+UxIhgjiMXvYTggOeDTfzQAQ95OYq34JmSJ9qjFpqIcUI3Dzw9ymGSqxbemI74PYSA==" workbookSaltValue="cTTAexWEEOlOQWUEbxi3bg==" workbookSpinCount="100000" lockStructure="1"/>
  <bookViews>
    <workbookView xWindow="-120" yWindow="-120" windowWidth="29040" windowHeight="15840" activeTab="1" xr2:uid="{00000000-000D-0000-FFFF-FFFF00000000}"/>
  </bookViews>
  <sheets>
    <sheet name="Actualidad" sheetId="8" r:id="rId1"/>
    <sheet name="Precio Hora Actual" sheetId="10" r:id="rId2"/>
    <sheet name="Gastos Personales" sheetId="9" r:id="rId3"/>
    <sheet name="Gastos Profesionales" sheetId="2" r:id="rId4"/>
    <sheet name="Planificación" sheetId="1" r:id="rId5"/>
    <sheet name="Precio Hora" sheetId="7" r:id="rId6"/>
    <sheet name="Funnel" sheetId="12" r:id="rId7"/>
    <sheet name="Pirámide de Productos" sheetId="14" r:id="rId8"/>
    <sheet name="Calendario" sheetId="13" r:id="rId9"/>
    <sheet name="Tasas de Conversión" sheetId="11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2" l="1"/>
  <c r="B32" i="1" l="1"/>
  <c r="B26" i="1"/>
  <c r="B20" i="1"/>
  <c r="B14" i="1"/>
  <c r="B12" i="2"/>
  <c r="B14" i="2" s="1"/>
  <c r="E15" i="2"/>
  <c r="B15" i="2"/>
  <c r="B3" i="1" l="1"/>
  <c r="B16" i="9"/>
  <c r="B5" i="10"/>
  <c r="D4" i="14" l="1"/>
  <c r="B4" i="14"/>
  <c r="A4" i="14"/>
  <c r="E16" i="14" l="1"/>
  <c r="E12" i="14" s="1"/>
  <c r="E12" i="2"/>
  <c r="E14" i="2" s="1"/>
  <c r="B22" i="2"/>
  <c r="E13" i="9"/>
  <c r="E15" i="9" s="1"/>
  <c r="E16" i="9" s="1"/>
  <c r="B13" i="9"/>
  <c r="E19" i="12"/>
  <c r="E22" i="2" l="1"/>
  <c r="B4" i="1" s="1"/>
  <c r="F16" i="14"/>
  <c r="F12" i="14"/>
  <c r="E8" i="14"/>
  <c r="E23" i="9"/>
  <c r="F19" i="12"/>
  <c r="E14" i="12"/>
  <c r="C4" i="10"/>
  <c r="C4" i="7"/>
  <c r="B15" i="9"/>
  <c r="B23" i="9" s="1"/>
  <c r="D3" i="1" s="1"/>
  <c r="F6" i="8" s="1"/>
  <c r="B34" i="1"/>
  <c r="B2" i="1" l="1"/>
  <c r="I3" i="1" s="1"/>
  <c r="I4" i="1"/>
  <c r="F8" i="14"/>
  <c r="G4" i="14"/>
  <c r="C5" i="10"/>
  <c r="C7" i="10" s="1"/>
  <c r="E9" i="12"/>
  <c r="F14" i="12"/>
  <c r="C9" i="1" l="1"/>
  <c r="C10" i="1" s="1"/>
  <c r="E10" i="1" s="1"/>
  <c r="C15" i="1"/>
  <c r="C21" i="1"/>
  <c r="E22" i="1" s="1"/>
  <c r="B5" i="7"/>
  <c r="C27" i="1"/>
  <c r="D2" i="1"/>
  <c r="I4" i="14"/>
  <c r="H4" i="14"/>
  <c r="F9" i="12"/>
  <c r="G4" i="12"/>
  <c r="C30" i="1" l="1"/>
  <c r="E31" i="1" s="1"/>
  <c r="E28" i="1"/>
  <c r="C11" i="1"/>
  <c r="E11" i="1" s="1"/>
  <c r="C16" i="1"/>
  <c r="E16" i="1" s="1"/>
  <c r="C17" i="1"/>
  <c r="E17" i="1" s="1"/>
  <c r="C18" i="1"/>
  <c r="E18" i="1" s="1"/>
  <c r="C12" i="1"/>
  <c r="E12" i="1" s="1"/>
  <c r="C13" i="1"/>
  <c r="E13" i="1" s="1"/>
  <c r="C19" i="1"/>
  <c r="E19" i="1" s="1"/>
  <c r="C5" i="7"/>
  <c r="C7" i="7" s="1"/>
  <c r="C24" i="1"/>
  <c r="E25" i="1" s="1"/>
  <c r="C28" i="1"/>
  <c r="E29" i="1" s="1"/>
  <c r="C22" i="1"/>
  <c r="E23" i="1" s="1"/>
  <c r="C25" i="1"/>
  <c r="C31" i="1"/>
  <c r="C29" i="1"/>
  <c r="E30" i="1" s="1"/>
  <c r="C23" i="1"/>
  <c r="E24" i="1" s="1"/>
  <c r="H4" i="12"/>
  <c r="I4" i="12"/>
  <c r="C34" i="1" l="1"/>
</calcChain>
</file>

<file path=xl/sharedStrings.xml><?xml version="1.0" encoding="utf-8"?>
<sst xmlns="http://schemas.openxmlformats.org/spreadsheetml/2006/main" count="228" uniqueCount="137">
  <si>
    <t>al mes</t>
  </si>
  <si>
    <t>días libres</t>
  </si>
  <si>
    <t>diarios</t>
  </si>
  <si>
    <t>Gastos</t>
  </si>
  <si>
    <t>por hora</t>
  </si>
  <si>
    <t>Ganancias</t>
  </si>
  <si>
    <t>Impuestos</t>
  </si>
  <si>
    <t>Margen Error</t>
  </si>
  <si>
    <t>Info-producto</t>
  </si>
  <si>
    <t>Precio</t>
  </si>
  <si>
    <t>Cantidad</t>
  </si>
  <si>
    <t>Consultoría</t>
  </si>
  <si>
    <t>Eventos</t>
  </si>
  <si>
    <t>Formación</t>
  </si>
  <si>
    <t>Mentoría</t>
  </si>
  <si>
    <t>ventas</t>
  </si>
  <si>
    <t>Mensuales</t>
  </si>
  <si>
    <t>Autónomos</t>
  </si>
  <si>
    <t>Seguro</t>
  </si>
  <si>
    <t>Anuales</t>
  </si>
  <si>
    <t>Total</t>
  </si>
  <si>
    <t>Ads</t>
  </si>
  <si>
    <t>Programa Facturación</t>
  </si>
  <si>
    <t>Gestoría</t>
  </si>
  <si>
    <t>Software</t>
  </si>
  <si>
    <t>Inversión</t>
  </si>
  <si>
    <t>Estrategia MKT</t>
  </si>
  <si>
    <t>Plataforma email MKT</t>
  </si>
  <si>
    <t>Hosting</t>
  </si>
  <si>
    <t>Mi sueldo</t>
  </si>
  <si>
    <t>Deseado</t>
  </si>
  <si>
    <t>Realista</t>
  </si>
  <si>
    <t>Hipoteca /Alquiler</t>
  </si>
  <si>
    <t>Suministros</t>
  </si>
  <si>
    <t>Alimentación</t>
  </si>
  <si>
    <t>Hobbies</t>
  </si>
  <si>
    <t>Ocio</t>
  </si>
  <si>
    <t>Ropa</t>
  </si>
  <si>
    <t>Vehículo</t>
  </si>
  <si>
    <t>Facturación</t>
  </si>
  <si>
    <t>al año</t>
  </si>
  <si>
    <t>días laborables</t>
  </si>
  <si>
    <t>días al año</t>
  </si>
  <si>
    <t>horas al día</t>
  </si>
  <si>
    <t>SECTORES</t>
  </si>
  <si>
    <t>Aerolíneas</t>
  </si>
  <si>
    <t>Agencias de Viajes</t>
  </si>
  <si>
    <t>Artesanía</t>
  </si>
  <si>
    <t>Automoción</t>
  </si>
  <si>
    <t>Bebés</t>
  </si>
  <si>
    <t>Comida a domicilio</t>
  </si>
  <si>
    <t>Cosmética</t>
  </si>
  <si>
    <t>Cultura</t>
  </si>
  <si>
    <t>Decoración y Mobiliario</t>
  </si>
  <si>
    <t>Deporte</t>
  </si>
  <si>
    <t>Electrónica</t>
  </si>
  <si>
    <t>Farmacia y Salud</t>
  </si>
  <si>
    <t>Hoteles</t>
  </si>
  <si>
    <t>Joyas</t>
  </si>
  <si>
    <t>Juguetes</t>
  </si>
  <si>
    <t>Manualidades y DIY</t>
  </si>
  <si>
    <t>Mascotas</t>
  </si>
  <si>
    <t>Moda y Complementos</t>
  </si>
  <si>
    <t>Regalos</t>
  </si>
  <si>
    <t>Salud y bienestar</t>
  </si>
  <si>
    <t>Supermercado</t>
  </si>
  <si>
    <t>Tickets</t>
  </si>
  <si>
    <t>Transporte</t>
  </si>
  <si>
    <t>Videojuegos</t>
  </si>
  <si>
    <t>Meses</t>
  </si>
  <si>
    <t>Nº de Clientes Objetivo</t>
  </si>
  <si>
    <t>Sector</t>
  </si>
  <si>
    <t>Impactos</t>
  </si>
  <si>
    <t>Conversión</t>
  </si>
  <si>
    <t>Totales</t>
  </si>
  <si>
    <t>Diarios</t>
  </si>
  <si>
    <t>TOFU</t>
  </si>
  <si>
    <t>Leads Frios</t>
  </si>
  <si>
    <t>MOFU</t>
  </si>
  <si>
    <t>Leads Templados</t>
  </si>
  <si>
    <t>BOFU</t>
  </si>
  <si>
    <t>Leads Calientes</t>
  </si>
  <si>
    <t>Dominio</t>
  </si>
  <si>
    <t>Herramientas Soft</t>
  </si>
  <si>
    <t>días de trabajo</t>
  </si>
  <si>
    <t>clientes</t>
  </si>
  <si>
    <t>entradas</t>
  </si>
  <si>
    <t>cursos</t>
  </si>
  <si>
    <t>Primer
Trimestre</t>
  </si>
  <si>
    <t>Segundo
Trimestre</t>
  </si>
  <si>
    <t>Tercer
Trimestre</t>
  </si>
  <si>
    <t>Cuarto
Trimestre</t>
  </si>
  <si>
    <t>Enero</t>
  </si>
  <si>
    <t>Febrero</t>
  </si>
  <si>
    <t>Marzo</t>
  </si>
  <si>
    <t>Días
trabajados</t>
  </si>
  <si>
    <t>% Facturación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</si>
  <si>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</si>
  <si>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</si>
  <si>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</si>
  <si>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</si>
  <si>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</si>
  <si>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</si>
  <si>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</si>
  <si>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</si>
  <si>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</si>
  <si>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Foco:</t>
  </si>
  <si>
    <t>Lead Magnet</t>
  </si>
  <si>
    <t>Trip Wire</t>
  </si>
  <si>
    <t>Core</t>
  </si>
  <si>
    <t>Mensuales al año</t>
  </si>
  <si>
    <t>Realista:</t>
  </si>
  <si>
    <t>[Sueldo Actual * 12]</t>
  </si>
  <si>
    <t>Comprueba que esto sea 100%</t>
  </si>
  <si>
    <r>
      <t>Sueldo deseado</t>
    </r>
    <r>
      <rPr>
        <sz val="8"/>
        <rFont val="Lato"/>
        <family val="2"/>
      </rPr>
      <t xml:space="preserve"> (declarado en la 1ª pestaña)</t>
    </r>
  </si>
  <si>
    <t>Gastos Profesionales</t>
  </si>
  <si>
    <t>(Mínimo para cubrir Gastos Personales)</t>
  </si>
  <si>
    <t>Media</t>
  </si>
  <si>
    <t>Vacaciones</t>
  </si>
  <si>
    <t>Coworking Virtual</t>
  </si>
  <si>
    <t>Red Networking</t>
  </si>
  <si>
    <t>unidades</t>
  </si>
  <si>
    <t>Comprueba que esto sea la cifra de Facturación anula que necesitas [B1]</t>
  </si>
  <si>
    <t>Membresías</t>
  </si>
  <si>
    <t>Fondo de Reserva</t>
  </si>
  <si>
    <t>Seguro coche</t>
  </si>
  <si>
    <t>Newsletter</t>
  </si>
  <si>
    <t>Reto</t>
  </si>
  <si>
    <t>Moonshots</t>
  </si>
  <si>
    <t>Indexados</t>
  </si>
  <si>
    <t>Cartera Permanente</t>
  </si>
  <si>
    <t>Crypto</t>
  </si>
  <si>
    <t>Fondo de emergencia</t>
  </si>
  <si>
    <t>Objetivos</t>
  </si>
  <si>
    <t>Sueldo 2.2</t>
  </si>
  <si>
    <t>Ingreso 2.1</t>
  </si>
  <si>
    <t>[Sueldo 2.2 * 12]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</si>
</sst>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[$€-1]"/>
    <numFmt numFmtId="165" formatCode="_-* #,##0.00\ [$€-C0A]_-;\-* #,##0.00\ [$€-C0A]_-;_-* &quot;-&quot;??\ [$€-C0A]_-;_-@_-"/>
    <numFmt numFmtId="166" formatCode="0.0%"/>
    <numFmt numFmtId="167" formatCode="0.0"/>
    <numFmt numFmtId="168" formatCode="_-* #,##0_-;\-* #,##0_-;_-* &quot;-&quot;??_-;_-@_-"/>
  </numFmts>
  <fonts count="48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0"/>
      <color rgb="FF000000"/>
      <name val="Arial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Lato"/>
      <family val="2"/>
    </font>
    <font>
      <sz val="12"/>
      <color rgb="FF000000"/>
      <name val="Lato"/>
      <family val="2"/>
    </font>
    <font>
      <sz val="16"/>
      <color rgb="FF000000"/>
      <name val="Lato"/>
      <family val="2"/>
    </font>
    <font>
      <sz val="18"/>
      <color rgb="FF000000"/>
      <name val="Lato"/>
      <family val="2"/>
    </font>
    <font>
      <sz val="24"/>
      <color rgb="FF000000"/>
      <name val="Lato"/>
      <family val="2"/>
    </font>
    <font>
      <b/>
      <sz val="11"/>
      <color rgb="FF006100"/>
      <name val="Lato"/>
      <family val="2"/>
    </font>
    <font>
      <b/>
      <sz val="11"/>
      <name val="Lato"/>
      <family val="2"/>
    </font>
    <font>
      <sz val="11"/>
      <name val="Lato"/>
      <family val="2"/>
    </font>
    <font>
      <b/>
      <sz val="16"/>
      <name val="Lato"/>
      <family val="2"/>
    </font>
    <font>
      <sz val="16"/>
      <name val="Lato"/>
      <family val="2"/>
    </font>
    <font>
      <b/>
      <sz val="16"/>
      <color rgb="FF006100"/>
      <name val="Lato"/>
      <family val="2"/>
    </font>
    <font>
      <b/>
      <sz val="18"/>
      <name val="Lato"/>
      <family val="2"/>
    </font>
    <font>
      <sz val="18"/>
      <name val="Lato"/>
      <family val="2"/>
    </font>
    <font>
      <sz val="18"/>
      <color rgb="FF3F3F76"/>
      <name val="Lato"/>
      <family val="2"/>
    </font>
    <font>
      <b/>
      <sz val="18"/>
      <color rgb="FF006100"/>
      <name val="Lato"/>
      <family val="2"/>
    </font>
    <font>
      <sz val="16"/>
      <color rgb="FF9C5700"/>
      <name val="Lato"/>
      <family val="2"/>
    </font>
    <font>
      <b/>
      <sz val="18"/>
      <color rgb="FF9C5700"/>
      <name val="Lato"/>
      <family val="2"/>
    </font>
    <font>
      <sz val="16"/>
      <color theme="0"/>
      <name val="Lato"/>
      <family val="2"/>
    </font>
    <font>
      <sz val="16"/>
      <color theme="1"/>
      <name val="Lato"/>
      <family val="2"/>
    </font>
    <font>
      <b/>
      <sz val="16"/>
      <color theme="1"/>
      <name val="Lato"/>
      <family val="2"/>
    </font>
    <font>
      <b/>
      <sz val="12"/>
      <color theme="1"/>
      <name val="Lato"/>
      <family val="2"/>
    </font>
    <font>
      <b/>
      <sz val="36"/>
      <color theme="8" tint="-0.249977111117893"/>
      <name val="Lato"/>
      <family val="2"/>
    </font>
    <font>
      <b/>
      <sz val="36"/>
      <color theme="7" tint="-0.249977111117893"/>
      <name val="Lato"/>
      <family val="2"/>
    </font>
    <font>
      <b/>
      <sz val="36"/>
      <color theme="9" tint="-0.249977111117893"/>
      <name val="Lato"/>
      <family val="2"/>
    </font>
    <font>
      <sz val="16"/>
      <color rgb="FF006100"/>
      <name val="Lato"/>
      <family val="2"/>
    </font>
    <font>
      <sz val="16"/>
      <color rgb="FF9C0006"/>
      <name val="Lato"/>
      <family val="2"/>
    </font>
    <font>
      <b/>
      <sz val="18"/>
      <color rgb="FF9C0006"/>
      <name val="Lato"/>
      <family val="2"/>
    </font>
    <font>
      <b/>
      <sz val="16"/>
      <color rgb="FF9C0006"/>
      <name val="Lato"/>
      <family val="2"/>
    </font>
    <font>
      <b/>
      <sz val="16"/>
      <color rgb="FF000000"/>
      <name val="Lato"/>
      <family val="2"/>
    </font>
    <font>
      <b/>
      <sz val="18"/>
      <color rgb="FF000000"/>
      <name val="Lato"/>
      <family val="2"/>
    </font>
    <font>
      <b/>
      <sz val="11"/>
      <color rgb="FF9C5700"/>
      <name val="Lato"/>
      <family val="2"/>
    </font>
    <font>
      <sz val="20"/>
      <color rgb="FF000000"/>
      <name val="Lato"/>
      <family val="2"/>
    </font>
    <font>
      <sz val="26"/>
      <color rgb="FF000000"/>
      <name val="Lato"/>
      <family val="2"/>
    </font>
    <font>
      <sz val="26"/>
      <color theme="0"/>
      <name val="Lato"/>
      <family val="2"/>
    </font>
    <font>
      <sz val="8"/>
      <name val="Arial"/>
      <family val="2"/>
    </font>
    <font>
      <sz val="8"/>
      <name val="Lato"/>
      <family val="2"/>
    </font>
    <font>
      <b/>
      <sz val="12"/>
      <color rgb="FF000000"/>
      <name val="Lato"/>
      <family val="2"/>
    </font>
    <font>
      <b/>
      <sz val="20"/>
      <color theme="8" tint="-0.249977111117893"/>
      <name val="Lato"/>
      <family val="2"/>
    </font>
    <font>
      <b/>
      <sz val="20"/>
      <color theme="7" tint="-0.249977111117893"/>
      <name val="Lato"/>
      <family val="2"/>
    </font>
    <font>
      <b/>
      <sz val="20"/>
      <color theme="9" tint="-0.249977111117893"/>
      <name val="Lato"/>
      <family val="2"/>
    </font>
  </fonts>
  <fills count="26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CFE2F3"/>
        <bgColor rgb="FFCFE2F3"/>
      </patternFill>
    </fill>
    <fill>
      <patternFill patternType="solid">
        <fgColor rgb="FFFCE5CD"/>
        <bgColor rgb="FFFCE5CD"/>
      </patternFill>
    </fill>
    <fill>
      <patternFill patternType="solid">
        <fgColor rgb="FFEAD1DC"/>
        <bgColor rgb="FFEAD1D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theme="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0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7" borderId="0" applyNumberFormat="0" applyBorder="0" applyAlignment="0" applyProtection="0"/>
    <xf numFmtId="0" fontId="4" fillId="8" borderId="0" applyNumberFormat="0" applyBorder="0" applyAlignment="0" applyProtection="0"/>
    <xf numFmtId="0" fontId="5" fillId="9" borderId="0" applyNumberFormat="0" applyBorder="0" applyAlignment="0" applyProtection="0"/>
    <xf numFmtId="0" fontId="6" fillId="10" borderId="2" applyNumberFormat="0" applyAlignment="0" applyProtection="0"/>
    <xf numFmtId="0" fontId="7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7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7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</cellStyleXfs>
  <cellXfs count="246">
    <xf numFmtId="0" fontId="0" fillId="0" borderId="0" xfId="0" applyFont="1" applyAlignment="1"/>
    <xf numFmtId="0" fontId="8" fillId="0" borderId="0" xfId="0" applyFont="1" applyAlignment="1"/>
    <xf numFmtId="0" fontId="10" fillId="0" borderId="0" xfId="0" applyFont="1" applyAlignment="1"/>
    <xf numFmtId="0" fontId="11" fillId="0" borderId="0" xfId="0" applyFont="1" applyAlignment="1"/>
    <xf numFmtId="0" fontId="14" fillId="0" borderId="0" xfId="0" applyFont="1" applyAlignment="1"/>
    <xf numFmtId="0" fontId="15" fillId="0" borderId="0" xfId="0" applyFont="1" applyAlignment="1"/>
    <xf numFmtId="164" fontId="15" fillId="0" borderId="0" xfId="0" applyNumberFormat="1" applyFont="1"/>
    <xf numFmtId="0" fontId="16" fillId="0" borderId="0" xfId="0" applyFont="1" applyAlignment="1"/>
    <xf numFmtId="0" fontId="17" fillId="0" borderId="0" xfId="0" applyFont="1" applyAlignment="1"/>
    <xf numFmtId="0" fontId="19" fillId="0" borderId="0" xfId="0" applyFont="1" applyAlignment="1"/>
    <xf numFmtId="0" fontId="20" fillId="0" borderId="0" xfId="0" applyFont="1" applyAlignment="1"/>
    <xf numFmtId="0" fontId="11" fillId="0" borderId="0" xfId="0" applyFont="1" applyAlignment="1">
      <alignment horizontal="center"/>
    </xf>
    <xf numFmtId="166" fontId="26" fillId="0" borderId="0" xfId="3" applyNumberFormat="1" applyFont="1" applyAlignment="1" applyProtection="1">
      <alignment horizontal="center"/>
    </xf>
    <xf numFmtId="168" fontId="26" fillId="0" borderId="0" xfId="0" applyNumberFormat="1" applyFont="1"/>
    <xf numFmtId="0" fontId="26" fillId="0" borderId="0" xfId="0" applyFont="1"/>
    <xf numFmtId="0" fontId="26" fillId="0" borderId="0" xfId="0" applyFont="1" applyProtection="1">
      <protection locked="0"/>
    </xf>
    <xf numFmtId="0" fontId="27" fillId="0" borderId="0" xfId="0" applyFont="1" applyAlignment="1">
      <alignment horizontal="center" vertical="center" wrapText="1"/>
    </xf>
    <xf numFmtId="9" fontId="26" fillId="0" borderId="0" xfId="3" applyFont="1" applyAlignment="1" applyProtection="1">
      <alignment horizontal="center"/>
    </xf>
    <xf numFmtId="168" fontId="26" fillId="12" borderId="0" xfId="1" applyNumberFormat="1" applyFont="1" applyFill="1" applyAlignment="1" applyProtection="1">
      <alignment horizontal="center"/>
    </xf>
    <xf numFmtId="9" fontId="26" fillId="0" borderId="0" xfId="3" applyFont="1" applyProtection="1"/>
    <xf numFmtId="168" fontId="26" fillId="0" borderId="0" xfId="1" applyNumberFormat="1" applyFont="1" applyProtection="1"/>
    <xf numFmtId="168" fontId="26" fillId="13" borderId="0" xfId="1" applyNumberFormat="1" applyFont="1" applyFill="1" applyAlignment="1" applyProtection="1">
      <alignment horizontal="center"/>
    </xf>
    <xf numFmtId="168" fontId="26" fillId="14" borderId="0" xfId="1" applyNumberFormat="1" applyFont="1" applyFill="1" applyAlignment="1" applyProtection="1"/>
    <xf numFmtId="1" fontId="26" fillId="0" borderId="0" xfId="0" applyNumberFormat="1" applyFont="1"/>
    <xf numFmtId="0" fontId="28" fillId="0" borderId="0" xfId="0" applyFont="1"/>
    <xf numFmtId="0" fontId="9" fillId="0" borderId="0" xfId="0" applyFont="1"/>
    <xf numFmtId="166" fontId="9" fillId="0" borderId="0" xfId="0" applyNumberFormat="1" applyFont="1"/>
    <xf numFmtId="0" fontId="9" fillId="0" borderId="0" xfId="0" applyFont="1" applyAlignment="1">
      <alignment horizontal="left"/>
    </xf>
    <xf numFmtId="166" fontId="9" fillId="0" borderId="0" xfId="3" applyNumberFormat="1" applyFont="1"/>
    <xf numFmtId="167" fontId="9" fillId="0" borderId="0" xfId="0" applyNumberFormat="1" applyFont="1"/>
    <xf numFmtId="0" fontId="26" fillId="0" borderId="0" xfId="0" applyFont="1" applyAlignment="1">
      <alignment horizontal="center"/>
    </xf>
    <xf numFmtId="168" fontId="33" fillId="8" borderId="0" xfId="5" applyNumberFormat="1" applyFont="1" applyProtection="1"/>
    <xf numFmtId="164" fontId="17" fillId="0" borderId="0" xfId="0" applyNumberFormat="1" applyFont="1" applyAlignment="1"/>
    <xf numFmtId="0" fontId="36" fillId="0" borderId="0" xfId="0" applyFont="1" applyAlignment="1"/>
    <xf numFmtId="0" fontId="16" fillId="0" borderId="3" xfId="0" applyFont="1" applyBorder="1" applyAlignment="1"/>
    <xf numFmtId="164" fontId="16" fillId="0" borderId="4" xfId="0" applyNumberFormat="1" applyFont="1" applyBorder="1" applyAlignment="1">
      <alignment horizontal="right"/>
    </xf>
    <xf numFmtId="164" fontId="16" fillId="0" borderId="0" xfId="0" applyNumberFormat="1" applyFont="1" applyAlignment="1">
      <alignment horizontal="right"/>
    </xf>
    <xf numFmtId="0" fontId="19" fillId="2" borderId="0" xfId="0" applyFont="1" applyFill="1" applyAlignment="1" applyProtection="1"/>
    <xf numFmtId="164" fontId="22" fillId="7" borderId="0" xfId="4" applyNumberFormat="1" applyFont="1" applyProtection="1"/>
    <xf numFmtId="164" fontId="20" fillId="0" borderId="0" xfId="0" applyNumberFormat="1" applyFont="1" applyProtection="1"/>
    <xf numFmtId="0" fontId="21" fillId="10" borderId="2" xfId="7" applyFont="1" applyAlignment="1" applyProtection="1"/>
    <xf numFmtId="164" fontId="19" fillId="0" borderId="0" xfId="0" applyNumberFormat="1" applyFont="1" applyProtection="1"/>
    <xf numFmtId="164" fontId="13" fillId="7" borderId="0" xfId="4" applyNumberFormat="1" applyFont="1" applyProtection="1"/>
    <xf numFmtId="164" fontId="19" fillId="0" borderId="0" xfId="0" applyNumberFormat="1" applyFont="1" applyAlignment="1">
      <alignment horizontal="right"/>
    </xf>
    <xf numFmtId="0" fontId="37" fillId="0" borderId="0" xfId="0" applyFont="1" applyAlignment="1"/>
    <xf numFmtId="164" fontId="14" fillId="0" borderId="0" xfId="0" applyNumberFormat="1" applyFont="1" applyAlignment="1"/>
    <xf numFmtId="164" fontId="14" fillId="0" borderId="0" xfId="0" applyNumberFormat="1" applyFont="1" applyAlignment="1">
      <alignment horizontal="center"/>
    </xf>
    <xf numFmtId="0" fontId="14" fillId="2" borderId="0" xfId="0" applyFont="1" applyFill="1" applyAlignment="1" applyProtection="1"/>
    <xf numFmtId="0" fontId="15" fillId="2" borderId="0" xfId="0" applyFont="1" applyFill="1" applyAlignment="1" applyProtection="1"/>
    <xf numFmtId="0" fontId="8" fillId="0" borderId="0" xfId="0" applyFont="1" applyAlignment="1" applyProtection="1"/>
    <xf numFmtId="0" fontId="15" fillId="0" borderId="0" xfId="0" applyFont="1" applyAlignment="1" applyProtection="1"/>
    <xf numFmtId="164" fontId="15" fillId="3" borderId="0" xfId="0" applyNumberFormat="1" applyFont="1" applyFill="1" applyAlignment="1" applyProtection="1">
      <alignment horizontal="right"/>
    </xf>
    <xf numFmtId="0" fontId="15" fillId="3" borderId="0" xfId="0" applyFont="1" applyFill="1" applyAlignment="1" applyProtection="1">
      <alignment horizontal="center"/>
    </xf>
    <xf numFmtId="0" fontId="15" fillId="3" borderId="0" xfId="0" applyFont="1" applyFill="1" applyAlignment="1" applyProtection="1"/>
    <xf numFmtId="164" fontId="15" fillId="0" borderId="0" xfId="0" applyNumberFormat="1" applyFont="1" applyAlignment="1">
      <alignment horizontal="right"/>
    </xf>
    <xf numFmtId="1" fontId="15" fillId="0" borderId="0" xfId="0" applyNumberFormat="1" applyFont="1" applyAlignment="1">
      <alignment horizontal="right"/>
    </xf>
    <xf numFmtId="164" fontId="15" fillId="4" borderId="0" xfId="0" applyNumberFormat="1" applyFont="1" applyFill="1" applyAlignment="1" applyProtection="1">
      <alignment horizontal="right"/>
    </xf>
    <xf numFmtId="0" fontId="15" fillId="4" borderId="0" xfId="0" applyFont="1" applyFill="1" applyAlignment="1" applyProtection="1">
      <alignment horizontal="center"/>
    </xf>
    <xf numFmtId="0" fontId="15" fillId="4" borderId="0" xfId="0" applyFont="1" applyFill="1" applyAlignment="1" applyProtection="1"/>
    <xf numFmtId="164" fontId="15" fillId="5" borderId="0" xfId="0" applyNumberFormat="1" applyFont="1" applyFill="1" applyAlignment="1" applyProtection="1">
      <alignment horizontal="right"/>
    </xf>
    <xf numFmtId="0" fontId="15" fillId="5" borderId="0" xfId="0" applyFont="1" applyFill="1" applyAlignment="1" applyProtection="1">
      <alignment horizontal="center"/>
    </xf>
    <xf numFmtId="0" fontId="15" fillId="5" borderId="0" xfId="0" applyFont="1" applyFill="1" applyAlignment="1" applyProtection="1"/>
    <xf numFmtId="164" fontId="15" fillId="6" borderId="0" xfId="0" applyNumberFormat="1" applyFont="1" applyFill="1" applyAlignment="1" applyProtection="1">
      <alignment horizontal="right"/>
    </xf>
    <xf numFmtId="0" fontId="15" fillId="6" borderId="0" xfId="0" applyFont="1" applyFill="1" applyAlignment="1" applyProtection="1">
      <alignment horizontal="center"/>
    </xf>
    <xf numFmtId="0" fontId="15" fillId="6" borderId="0" xfId="0" applyFont="1" applyFill="1" applyAlignment="1" applyProtection="1"/>
    <xf numFmtId="0" fontId="24" fillId="9" borderId="2" xfId="6" applyFont="1" applyBorder="1" applyAlignment="1" applyProtection="1">
      <protection locked="0"/>
    </xf>
    <xf numFmtId="0" fontId="11" fillId="0" borderId="0" xfId="0" applyFont="1" applyAlignment="1" applyProtection="1"/>
    <xf numFmtId="0" fontId="19" fillId="0" borderId="0" xfId="0" applyFont="1" applyAlignment="1" applyProtection="1"/>
    <xf numFmtId="0" fontId="20" fillId="0" borderId="0" xfId="0" applyFont="1" applyAlignment="1" applyProtection="1"/>
    <xf numFmtId="0" fontId="11" fillId="0" borderId="0" xfId="0" applyFont="1" applyAlignment="1" applyProtection="1">
      <alignment horizontal="center"/>
    </xf>
    <xf numFmtId="0" fontId="12" fillId="0" borderId="0" xfId="0" applyFont="1" applyAlignment="1" applyProtection="1"/>
    <xf numFmtId="0" fontId="10" fillId="0" borderId="0" xfId="0" applyFont="1" applyAlignment="1" applyProtection="1">
      <protection locked="0"/>
    </xf>
    <xf numFmtId="164" fontId="17" fillId="0" borderId="0" xfId="0" applyNumberFormat="1" applyFont="1" applyAlignment="1" applyProtection="1">
      <alignment horizontal="right"/>
      <protection locked="0"/>
    </xf>
    <xf numFmtId="164" fontId="17" fillId="0" borderId="0" xfId="0" applyNumberFormat="1" applyFont="1" applyAlignment="1" applyProtection="1">
      <protection locked="0"/>
    </xf>
    <xf numFmtId="0" fontId="14" fillId="3" borderId="0" xfId="0" applyFont="1" applyFill="1" applyAlignment="1" applyProtection="1">
      <protection locked="0"/>
    </xf>
    <xf numFmtId="0" fontId="15" fillId="0" borderId="0" xfId="0" applyFont="1" applyAlignment="1" applyProtection="1">
      <protection locked="0"/>
    </xf>
    <xf numFmtId="10" fontId="15" fillId="0" borderId="0" xfId="0" applyNumberFormat="1" applyFont="1" applyAlignment="1" applyProtection="1">
      <alignment horizontal="right"/>
      <protection locked="0"/>
    </xf>
    <xf numFmtId="0" fontId="14" fillId="4" borderId="0" xfId="0" applyFont="1" applyFill="1" applyAlignment="1" applyProtection="1">
      <protection locked="0"/>
    </xf>
    <xf numFmtId="0" fontId="14" fillId="5" borderId="0" xfId="0" applyFont="1" applyFill="1" applyAlignment="1" applyProtection="1">
      <protection locked="0"/>
    </xf>
    <xf numFmtId="0" fontId="14" fillId="6" borderId="0" xfId="0" applyFont="1" applyFill="1" applyAlignment="1" applyProtection="1">
      <protection locked="0"/>
    </xf>
    <xf numFmtId="0" fontId="8" fillId="0" borderId="0" xfId="0" applyFont="1" applyAlignment="1" applyProtection="1">
      <protection locked="0"/>
    </xf>
    <xf numFmtId="10" fontId="15" fillId="0" borderId="0" xfId="0" applyNumberFormat="1" applyFont="1" applyBorder="1" applyAlignment="1" applyProtection="1">
      <protection locked="0"/>
    </xf>
    <xf numFmtId="164" fontId="15" fillId="0" borderId="0" xfId="0" applyNumberFormat="1" applyFont="1" applyAlignment="1" applyProtection="1">
      <alignment horizontal="right"/>
      <protection locked="0"/>
    </xf>
    <xf numFmtId="0" fontId="23" fillId="9" borderId="0" xfId="6" applyFont="1" applyAlignment="1" applyProtection="1">
      <alignment horizontal="center"/>
      <protection locked="0"/>
    </xf>
    <xf numFmtId="0" fontId="40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39" fillId="0" borderId="26" xfId="0" applyFont="1" applyBorder="1" applyAlignment="1" applyProtection="1">
      <alignment horizontal="center" vertical="center"/>
      <protection locked="0"/>
    </xf>
    <xf numFmtId="0" fontId="39" fillId="0" borderId="27" xfId="0" applyFont="1" applyBorder="1" applyAlignment="1" applyProtection="1">
      <alignment horizontal="center" vertical="center"/>
      <protection locked="0"/>
    </xf>
    <xf numFmtId="0" fontId="39" fillId="0" borderId="28" xfId="0" applyFont="1" applyBorder="1" applyAlignment="1" applyProtection="1">
      <alignment horizontal="center" vertical="center"/>
      <protection locked="0"/>
    </xf>
    <xf numFmtId="0" fontId="10" fillId="0" borderId="29" xfId="0" applyFont="1" applyBorder="1" applyAlignment="1" applyProtection="1">
      <alignment horizontal="center" vertical="center" wrapText="1"/>
      <protection locked="0"/>
    </xf>
    <xf numFmtId="0" fontId="10" fillId="0" borderId="30" xfId="0" applyFont="1" applyBorder="1" applyAlignment="1" applyProtection="1">
      <alignment horizontal="center" vertical="center" wrapText="1"/>
      <protection locked="0"/>
    </xf>
    <xf numFmtId="0" fontId="10" fillId="0" borderId="18" xfId="0" applyFont="1" applyBorder="1" applyAlignment="1" applyProtection="1">
      <alignment horizontal="center" vertical="center" wrapText="1"/>
      <protection locked="0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10" fillId="0" borderId="20" xfId="0" applyFont="1" applyBorder="1" applyAlignment="1" applyProtection="1">
      <alignment horizontal="center" vertical="center" wrapText="1"/>
      <protection locked="0"/>
    </xf>
    <xf numFmtId="0" fontId="10" fillId="0" borderId="21" xfId="0" applyFont="1" applyBorder="1" applyAlignment="1" applyProtection="1">
      <alignment horizontal="center" vertical="center" wrapText="1"/>
      <protection locked="0"/>
    </xf>
    <xf numFmtId="0" fontId="23" fillId="9" borderId="0" xfId="6" applyFont="1" applyAlignment="1" applyProtection="1">
      <alignment horizontal="center"/>
    </xf>
    <xf numFmtId="0" fontId="39" fillId="0" borderId="7" xfId="0" applyFont="1" applyBorder="1" applyAlignment="1">
      <alignment horizontal="center" vertical="center"/>
    </xf>
    <xf numFmtId="0" fontId="39" fillId="0" borderId="9" xfId="0" applyFont="1" applyBorder="1" applyAlignment="1" applyProtection="1">
      <alignment horizontal="center" vertical="center"/>
      <protection locked="0"/>
    </xf>
    <xf numFmtId="0" fontId="39" fillId="0" borderId="23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wrapText="1"/>
    </xf>
    <xf numFmtId="0" fontId="10" fillId="0" borderId="0" xfId="0" applyFont="1" applyAlignment="1" applyProtection="1"/>
    <xf numFmtId="0" fontId="36" fillId="0" borderId="4" xfId="0" applyFont="1" applyBorder="1" applyAlignment="1"/>
    <xf numFmtId="0" fontId="16" fillId="0" borderId="3" xfId="0" applyFont="1" applyBorder="1" applyAlignment="1" applyProtection="1"/>
    <xf numFmtId="44" fontId="15" fillId="0" borderId="0" xfId="2" applyFont="1" applyAlignment="1" applyProtection="1">
      <protection locked="0"/>
    </xf>
    <xf numFmtId="44" fontId="15" fillId="0" borderId="0" xfId="2" applyFont="1" applyAlignment="1" applyProtection="1">
      <alignment horizontal="right"/>
      <protection locked="0"/>
    </xf>
    <xf numFmtId="165" fontId="17" fillId="0" borderId="0" xfId="2" applyNumberFormat="1" applyFont="1" applyAlignment="1" applyProtection="1">
      <alignment horizontal="right"/>
      <protection locked="0"/>
    </xf>
    <xf numFmtId="165" fontId="16" fillId="0" borderId="0" xfId="2" applyNumberFormat="1" applyFont="1" applyAlignment="1">
      <alignment horizontal="right"/>
    </xf>
    <xf numFmtId="165" fontId="17" fillId="0" borderId="0" xfId="2" applyNumberFormat="1" applyFont="1" applyAlignment="1"/>
    <xf numFmtId="165" fontId="16" fillId="0" borderId="4" xfId="0" applyNumberFormat="1" applyFont="1" applyBorder="1" applyAlignment="1">
      <alignment horizontal="right"/>
    </xf>
    <xf numFmtId="165" fontId="17" fillId="0" borderId="0" xfId="0" applyNumberFormat="1" applyFont="1" applyAlignment="1" applyProtection="1">
      <alignment horizontal="right"/>
      <protection locked="0"/>
    </xf>
    <xf numFmtId="165" fontId="17" fillId="0" borderId="0" xfId="0" applyNumberFormat="1" applyFont="1" applyAlignment="1" applyProtection="1">
      <protection locked="0"/>
    </xf>
    <xf numFmtId="165" fontId="19" fillId="0" borderId="0" xfId="0" applyNumberFormat="1" applyFont="1" applyAlignment="1">
      <alignment horizontal="right"/>
    </xf>
    <xf numFmtId="165" fontId="15" fillId="0" borderId="0" xfId="0" applyNumberFormat="1" applyFont="1" applyAlignment="1"/>
    <xf numFmtId="165" fontId="13" fillId="7" borderId="0" xfId="4" applyNumberFormat="1" applyFont="1" applyProtection="1"/>
    <xf numFmtId="0" fontId="9" fillId="0" borderId="0" xfId="0" applyFont="1" applyAlignment="1" applyProtection="1"/>
    <xf numFmtId="0" fontId="17" fillId="0" borderId="0" xfId="0" applyFont="1" applyAlignment="1" applyProtection="1">
      <protection locked="0"/>
    </xf>
    <xf numFmtId="0" fontId="9" fillId="0" borderId="0" xfId="0" applyFont="1" applyAlignment="1"/>
    <xf numFmtId="0" fontId="43" fillId="0" borderId="0" xfId="0" applyFont="1" applyAlignment="1" applyProtection="1">
      <alignment horizontal="right"/>
    </xf>
    <xf numFmtId="0" fontId="10" fillId="0" borderId="11" xfId="0" applyFont="1" applyBorder="1" applyAlignment="1"/>
    <xf numFmtId="0" fontId="10" fillId="0" borderId="31" xfId="0" applyFont="1" applyBorder="1" applyAlignment="1" applyProtection="1">
      <protection locked="0"/>
    </xf>
    <xf numFmtId="165" fontId="10" fillId="0" borderId="31" xfId="2" applyNumberFormat="1" applyFont="1" applyBorder="1" applyAlignment="1" applyProtection="1">
      <protection locked="0"/>
    </xf>
    <xf numFmtId="10" fontId="14" fillId="3" borderId="1" xfId="0" applyNumberFormat="1" applyFont="1" applyFill="1" applyBorder="1" applyAlignment="1" applyProtection="1">
      <alignment horizontal="right"/>
      <protection locked="0"/>
    </xf>
    <xf numFmtId="10" fontId="14" fillId="4" borderId="1" xfId="0" applyNumberFormat="1" applyFont="1" applyFill="1" applyBorder="1" applyAlignment="1" applyProtection="1">
      <alignment horizontal="right"/>
      <protection locked="0"/>
    </xf>
    <xf numFmtId="10" fontId="14" fillId="5" borderId="1" xfId="0" applyNumberFormat="1" applyFont="1" applyFill="1" applyBorder="1" applyAlignment="1" applyProtection="1">
      <alignment horizontal="right"/>
      <protection locked="0"/>
    </xf>
    <xf numFmtId="10" fontId="14" fillId="6" borderId="1" xfId="0" applyNumberFormat="1" applyFont="1" applyFill="1" applyBorder="1" applyAlignment="1" applyProtection="1">
      <alignment horizontal="right"/>
      <protection locked="0"/>
    </xf>
    <xf numFmtId="165" fontId="38" fillId="9" borderId="0" xfId="6" applyNumberFormat="1" applyFont="1" applyBorder="1" applyAlignment="1" applyProtection="1"/>
    <xf numFmtId="165" fontId="15" fillId="0" borderId="0" xfId="0" applyNumberFormat="1" applyFont="1" applyBorder="1" applyAlignment="1" applyProtection="1"/>
    <xf numFmtId="10" fontId="15" fillId="0" borderId="0" xfId="0" applyNumberFormat="1" applyFont="1" applyAlignment="1" applyProtection="1"/>
    <xf numFmtId="164" fontId="15" fillId="0" borderId="0" xfId="0" applyNumberFormat="1" applyFont="1" applyAlignment="1" applyProtection="1">
      <alignment horizontal="right"/>
    </xf>
    <xf numFmtId="44" fontId="15" fillId="0" borderId="0" xfId="2" applyFont="1" applyAlignment="1" applyProtection="1"/>
    <xf numFmtId="1" fontId="15" fillId="0" borderId="0" xfId="0" applyNumberFormat="1" applyFont="1" applyAlignment="1" applyProtection="1">
      <alignment horizontal="right"/>
    </xf>
    <xf numFmtId="0" fontId="8" fillId="0" borderId="11" xfId="0" applyFont="1" applyBorder="1" applyAlignment="1" applyProtection="1"/>
    <xf numFmtId="10" fontId="15" fillId="0" borderId="11" xfId="0" applyNumberFormat="1" applyFont="1" applyBorder="1" applyAlignment="1" applyProtection="1"/>
    <xf numFmtId="10" fontId="16" fillId="0" borderId="0" xfId="0" applyNumberFormat="1" applyFont="1" applyProtection="1"/>
    <xf numFmtId="0" fontId="44" fillId="0" borderId="0" xfId="0" applyFont="1"/>
    <xf numFmtId="166" fontId="44" fillId="0" borderId="0" xfId="3" applyNumberFormat="1" applyFont="1"/>
    <xf numFmtId="0" fontId="47" fillId="0" borderId="25" xfId="0" applyFont="1" applyBorder="1" applyAlignment="1" applyProtection="1">
      <alignment horizontal="left" vertical="center" wrapText="1"/>
      <protection locked="0"/>
    </xf>
    <xf numFmtId="0" fontId="39" fillId="0" borderId="32" xfId="0" applyFont="1" applyBorder="1" applyAlignment="1">
      <alignment horizontal="center" vertical="center"/>
    </xf>
    <xf numFmtId="0" fontId="39" fillId="0" borderId="33" xfId="0" applyFont="1" applyBorder="1" applyAlignment="1" applyProtection="1">
      <alignment horizontal="center" vertical="center"/>
      <protection locked="0"/>
    </xf>
    <xf numFmtId="165" fontId="8" fillId="0" borderId="0" xfId="0" applyNumberFormat="1" applyFont="1" applyAlignment="1"/>
    <xf numFmtId="165" fontId="15" fillId="0" borderId="0" xfId="0" applyNumberFormat="1" applyFont="1"/>
    <xf numFmtId="0" fontId="26" fillId="0" borderId="0" xfId="0" applyFont="1" applyProtection="1"/>
    <xf numFmtId="0" fontId="27" fillId="0" borderId="0" xfId="0" applyFont="1" applyAlignment="1" applyProtection="1">
      <alignment horizontal="center" vertical="center" wrapText="1"/>
    </xf>
    <xf numFmtId="0" fontId="26" fillId="0" borderId="0" xfId="0" applyFont="1" applyAlignment="1" applyProtection="1">
      <alignment horizontal="center"/>
    </xf>
    <xf numFmtId="168" fontId="26" fillId="0" borderId="0" xfId="0" applyNumberFormat="1" applyFont="1" applyProtection="1"/>
    <xf numFmtId="0" fontId="31" fillId="0" borderId="13" xfId="0" applyFont="1" applyBorder="1" applyAlignment="1" applyProtection="1">
      <alignment vertical="center" wrapText="1"/>
    </xf>
    <xf numFmtId="1" fontId="26" fillId="0" borderId="0" xfId="0" applyNumberFormat="1" applyFont="1" applyProtection="1"/>
    <xf numFmtId="0" fontId="12" fillId="0" borderId="7" xfId="0" applyFont="1" applyBorder="1" applyAlignment="1" applyProtection="1"/>
    <xf numFmtId="0" fontId="12" fillId="0" borderId="8" xfId="0" applyFont="1" applyBorder="1" applyAlignment="1" applyProtection="1"/>
    <xf numFmtId="0" fontId="12" fillId="0" borderId="9" xfId="0" applyFont="1" applyBorder="1" applyAlignment="1" applyProtection="1"/>
    <xf numFmtId="0" fontId="12" fillId="0" borderId="14" xfId="0" applyFont="1" applyBorder="1" applyAlignment="1" applyProtection="1"/>
    <xf numFmtId="0" fontId="12" fillId="0" borderId="0" xfId="0" applyFont="1" applyBorder="1" applyAlignment="1" applyProtection="1"/>
    <xf numFmtId="165" fontId="34" fillId="8" borderId="0" xfId="2" applyNumberFormat="1" applyFont="1" applyFill="1" applyBorder="1" applyAlignment="1" applyProtection="1">
      <protection locked="0"/>
    </xf>
    <xf numFmtId="0" fontId="12" fillId="0" borderId="15" xfId="0" applyFont="1" applyBorder="1" applyAlignment="1" applyProtection="1"/>
    <xf numFmtId="165" fontId="24" fillId="9" borderId="0" xfId="2" applyNumberFormat="1" applyFont="1" applyFill="1" applyBorder="1" applyAlignment="1" applyProtection="1">
      <protection locked="0"/>
    </xf>
    <xf numFmtId="44" fontId="22" fillId="7" borderId="0" xfId="2" applyFont="1" applyFill="1" applyBorder="1" applyAlignment="1" applyProtection="1"/>
    <xf numFmtId="0" fontId="12" fillId="0" borderId="10" xfId="0" applyFont="1" applyBorder="1" applyAlignment="1" applyProtection="1"/>
    <xf numFmtId="0" fontId="12" fillId="0" borderId="11" xfId="0" applyFont="1" applyBorder="1" applyAlignment="1" applyProtection="1"/>
    <xf numFmtId="0" fontId="12" fillId="0" borderId="12" xfId="0" applyFont="1" applyBorder="1" applyAlignment="1" applyProtection="1"/>
    <xf numFmtId="164" fontId="36" fillId="0" borderId="0" xfId="0" applyNumberFormat="1" applyFont="1" applyAlignment="1" applyProtection="1"/>
    <xf numFmtId="0" fontId="43" fillId="0" borderId="0" xfId="0" applyFont="1" applyAlignment="1" applyProtection="1">
      <alignment horizontal="left"/>
    </xf>
    <xf numFmtId="0" fontId="10" fillId="0" borderId="11" xfId="0" applyFont="1" applyBorder="1" applyAlignment="1" applyProtection="1">
      <protection locked="0"/>
    </xf>
    <xf numFmtId="0" fontId="39" fillId="0" borderId="33" xfId="0" applyFont="1" applyBorder="1" applyAlignment="1" applyProtection="1">
      <alignment horizontal="center" vertical="center" wrapText="1"/>
      <protection locked="0"/>
    </xf>
    <xf numFmtId="0" fontId="35" fillId="8" borderId="5" xfId="5" applyFont="1" applyBorder="1" applyAlignment="1">
      <alignment horizontal="center"/>
    </xf>
    <xf numFmtId="0" fontId="35" fillId="8" borderId="6" xfId="5" applyFont="1" applyBorder="1" applyAlignment="1">
      <alignment horizontal="center"/>
    </xf>
    <xf numFmtId="0" fontId="18" fillId="7" borderId="3" xfId="4" applyFont="1" applyBorder="1" applyAlignment="1">
      <alignment horizontal="center"/>
    </xf>
    <xf numFmtId="0" fontId="18" fillId="7" borderId="4" xfId="4" applyFont="1" applyBorder="1" applyAlignment="1">
      <alignment horizontal="center"/>
    </xf>
    <xf numFmtId="0" fontId="43" fillId="0" borderId="0" xfId="0" applyFont="1" applyAlignment="1">
      <alignment horizontal="center"/>
    </xf>
    <xf numFmtId="0" fontId="29" fillId="0" borderId="7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1" fontId="25" fillId="11" borderId="0" xfId="8" applyNumberFormat="1" applyFont="1" applyAlignment="1" applyProtection="1">
      <alignment horizontal="center"/>
      <protection locked="0"/>
    </xf>
    <xf numFmtId="0" fontId="32" fillId="7" borderId="0" xfId="4" applyFont="1" applyAlignment="1" applyProtection="1">
      <alignment horizontal="center"/>
      <protection locked="0"/>
    </xf>
    <xf numFmtId="0" fontId="29" fillId="0" borderId="23" xfId="0" applyFont="1" applyBorder="1" applyAlignment="1" applyProtection="1">
      <alignment horizontal="center" vertical="center" wrapText="1"/>
    </xf>
    <xf numFmtId="0" fontId="29" fillId="0" borderId="25" xfId="0" applyFont="1" applyBorder="1" applyAlignment="1" applyProtection="1">
      <alignment horizontal="center" vertical="center" wrapText="1"/>
    </xf>
    <xf numFmtId="0" fontId="45" fillId="0" borderId="23" xfId="0" applyFont="1" applyBorder="1" applyAlignment="1" applyProtection="1">
      <alignment horizontal="left" vertical="center" wrapText="1"/>
      <protection locked="0"/>
    </xf>
    <xf numFmtId="0" fontId="45" fillId="0" borderId="24" xfId="0" applyFont="1" applyBorder="1" applyAlignment="1" applyProtection="1">
      <alignment horizontal="left" vertical="center" wrapText="1"/>
      <protection locked="0"/>
    </xf>
    <xf numFmtId="0" fontId="45" fillId="0" borderId="25" xfId="0" applyFont="1" applyBorder="1" applyAlignment="1" applyProtection="1">
      <alignment horizontal="left" vertical="center" wrapText="1"/>
      <protection locked="0"/>
    </xf>
    <xf numFmtId="0" fontId="30" fillId="0" borderId="23" xfId="0" applyFont="1" applyBorder="1" applyAlignment="1" applyProtection="1">
      <alignment horizontal="center" vertical="center" wrapText="1"/>
    </xf>
    <xf numFmtId="0" fontId="30" fillId="0" borderId="25" xfId="0" applyFont="1" applyBorder="1" applyAlignment="1" applyProtection="1">
      <alignment horizontal="center" vertical="center" wrapText="1"/>
    </xf>
    <xf numFmtId="0" fontId="46" fillId="0" borderId="23" xfId="0" applyFont="1" applyBorder="1" applyAlignment="1" applyProtection="1">
      <alignment horizontal="left" vertical="center" wrapText="1"/>
      <protection locked="0"/>
    </xf>
    <xf numFmtId="0" fontId="46" fillId="0" borderId="25" xfId="0" applyFont="1" applyBorder="1" applyAlignment="1" applyProtection="1">
      <alignment horizontal="left" vertical="center" wrapText="1"/>
      <protection locked="0"/>
    </xf>
    <xf numFmtId="0" fontId="27" fillId="0" borderId="0" xfId="0" applyFont="1" applyAlignment="1" applyProtection="1">
      <alignment horizontal="center" vertical="center" wrapText="1"/>
    </xf>
    <xf numFmtId="1" fontId="25" fillId="11" borderId="0" xfId="8" applyNumberFormat="1" applyFont="1" applyAlignment="1" applyProtection="1">
      <alignment horizontal="center"/>
    </xf>
    <xf numFmtId="0" fontId="32" fillId="7" borderId="0" xfId="4" applyFont="1" applyAlignment="1" applyProtection="1">
      <alignment horizontal="center"/>
    </xf>
    <xf numFmtId="0" fontId="10" fillId="0" borderId="29" xfId="0" applyFont="1" applyBorder="1" applyAlignment="1" applyProtection="1">
      <alignment horizontal="center" vertical="center" wrapText="1"/>
      <protection locked="0"/>
    </xf>
    <xf numFmtId="0" fontId="10" fillId="0" borderId="18" xfId="0" applyFont="1" applyBorder="1" applyAlignment="1" applyProtection="1">
      <alignment horizontal="center" vertical="center" wrapText="1"/>
      <protection locked="0"/>
    </xf>
    <xf numFmtId="0" fontId="10" fillId="0" borderId="20" xfId="0" applyFont="1" applyBorder="1" applyAlignment="1" applyProtection="1">
      <alignment horizontal="center" vertical="center" wrapText="1"/>
      <protection locked="0"/>
    </xf>
    <xf numFmtId="0" fontId="10" fillId="0" borderId="30" xfId="0" applyFont="1" applyBorder="1" applyAlignment="1" applyProtection="1">
      <alignment horizontal="center" vertical="center" wrapText="1"/>
      <protection locked="0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10" fillId="0" borderId="21" xfId="0" applyFont="1" applyBorder="1" applyAlignment="1" applyProtection="1">
      <alignment horizontal="center" vertical="center" wrapText="1"/>
      <protection locked="0"/>
    </xf>
    <xf numFmtId="9" fontId="10" fillId="0" borderId="30" xfId="0" applyNumberFormat="1" applyFont="1" applyBorder="1" applyAlignment="1" applyProtection="1">
      <alignment horizontal="center" vertical="center" wrapText="1"/>
      <protection locked="0"/>
    </xf>
    <xf numFmtId="9" fontId="10" fillId="0" borderId="19" xfId="0" applyNumberFormat="1" applyFont="1" applyBorder="1" applyAlignment="1" applyProtection="1">
      <alignment horizontal="center" vertical="center" wrapText="1"/>
      <protection locked="0"/>
    </xf>
    <xf numFmtId="9" fontId="10" fillId="0" borderId="21" xfId="0" applyNumberFormat="1" applyFont="1" applyBorder="1" applyAlignment="1" applyProtection="1">
      <alignment horizontal="center" vertical="center" wrapText="1"/>
      <protection locked="0"/>
    </xf>
    <xf numFmtId="0" fontId="39" fillId="0" borderId="26" xfId="0" applyFont="1" applyBorder="1" applyAlignment="1">
      <alignment horizontal="center" vertical="center" wrapText="1"/>
    </xf>
    <xf numFmtId="0" fontId="39" fillId="0" borderId="27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40" fillId="0" borderId="7" xfId="0" applyFont="1" applyBorder="1" applyAlignment="1" applyProtection="1">
      <alignment horizontal="center" vertical="center"/>
      <protection locked="0"/>
    </xf>
    <xf numFmtId="0" fontId="40" fillId="0" borderId="9" xfId="0" applyFont="1" applyBorder="1" applyAlignment="1" applyProtection="1">
      <alignment horizontal="center" vertical="center"/>
      <protection locked="0"/>
    </xf>
    <xf numFmtId="0" fontId="40" fillId="0" borderId="14" xfId="0" applyFont="1" applyBorder="1" applyAlignment="1" applyProtection="1">
      <alignment horizontal="center" vertical="center"/>
      <protection locked="0"/>
    </xf>
    <xf numFmtId="0" fontId="40" fillId="0" borderId="15" xfId="0" applyFont="1" applyBorder="1" applyAlignment="1" applyProtection="1">
      <alignment horizontal="center" vertical="center"/>
      <protection locked="0"/>
    </xf>
    <xf numFmtId="0" fontId="40" fillId="0" borderId="10" xfId="0" applyFont="1" applyBorder="1" applyAlignment="1" applyProtection="1">
      <alignment horizontal="center" vertical="center"/>
      <protection locked="0"/>
    </xf>
    <xf numFmtId="0" fontId="40" fillId="0" borderId="12" xfId="0" applyFont="1" applyBorder="1" applyAlignment="1" applyProtection="1">
      <alignment horizontal="center" vertical="center"/>
      <protection locked="0"/>
    </xf>
    <xf numFmtId="0" fontId="39" fillId="0" borderId="26" xfId="0" applyFont="1" applyBorder="1" applyAlignment="1" applyProtection="1">
      <alignment horizontal="center" vertical="center" wrapText="1"/>
      <protection locked="0"/>
    </xf>
    <xf numFmtId="0" fontId="39" fillId="0" borderId="27" xfId="0" applyFont="1" applyBorder="1" applyAlignment="1" applyProtection="1">
      <alignment horizontal="center" vertical="center" wrapText="1"/>
      <protection locked="0"/>
    </xf>
    <xf numFmtId="0" fontId="39" fillId="0" borderId="28" xfId="0" applyFont="1" applyBorder="1" applyAlignment="1" applyProtection="1">
      <alignment horizontal="center" vertical="center" wrapText="1"/>
      <protection locked="0"/>
    </xf>
    <xf numFmtId="0" fontId="41" fillId="15" borderId="7" xfId="9" applyFont="1" applyBorder="1" applyAlignment="1">
      <alignment horizontal="center" vertical="center"/>
    </xf>
    <xf numFmtId="0" fontId="41" fillId="15" borderId="9" xfId="9" applyFont="1" applyBorder="1" applyAlignment="1">
      <alignment horizontal="center" vertical="center"/>
    </xf>
    <xf numFmtId="0" fontId="41" fillId="18" borderId="23" xfId="12" applyFont="1" applyBorder="1" applyAlignment="1">
      <alignment horizontal="center" vertical="center"/>
    </xf>
    <xf numFmtId="0" fontId="41" fillId="18" borderId="25" xfId="12" applyFont="1" applyBorder="1" applyAlignment="1">
      <alignment horizontal="center" vertical="center"/>
    </xf>
    <xf numFmtId="0" fontId="41" fillId="21" borderId="23" xfId="15" applyFont="1" applyBorder="1" applyAlignment="1">
      <alignment horizontal="center" vertical="center"/>
    </xf>
    <xf numFmtId="0" fontId="41" fillId="21" borderId="25" xfId="15" applyFont="1" applyBorder="1" applyAlignment="1">
      <alignment horizontal="center" vertical="center"/>
    </xf>
    <xf numFmtId="0" fontId="41" fillId="24" borderId="23" xfId="18" applyFont="1" applyBorder="1" applyAlignment="1">
      <alignment horizontal="center" vertical="center"/>
    </xf>
    <xf numFmtId="0" fontId="41" fillId="24" borderId="25" xfId="18" applyFont="1" applyBorder="1" applyAlignment="1">
      <alignment horizontal="center" vertical="center"/>
    </xf>
    <xf numFmtId="0" fontId="41" fillId="17" borderId="23" xfId="11" applyFont="1" applyBorder="1" applyAlignment="1">
      <alignment horizontal="center" vertical="center"/>
    </xf>
    <xf numFmtId="0" fontId="41" fillId="17" borderId="25" xfId="11" applyFont="1" applyBorder="1" applyAlignment="1">
      <alignment horizontal="center" vertical="center"/>
    </xf>
    <xf numFmtId="0" fontId="41" fillId="19" borderId="23" xfId="13" applyFont="1" applyBorder="1" applyAlignment="1">
      <alignment horizontal="center" vertical="center"/>
    </xf>
    <xf numFmtId="0" fontId="41" fillId="19" borderId="25" xfId="13" applyFont="1" applyBorder="1" applyAlignment="1">
      <alignment horizontal="center" vertical="center"/>
    </xf>
    <xf numFmtId="0" fontId="41" fillId="11" borderId="7" xfId="8" applyFont="1" applyBorder="1" applyAlignment="1">
      <alignment horizontal="center" vertical="center"/>
    </xf>
    <xf numFmtId="0" fontId="41" fillId="11" borderId="9" xfId="8" applyFont="1" applyBorder="1" applyAlignment="1">
      <alignment horizontal="center" vertical="center"/>
    </xf>
    <xf numFmtId="0" fontId="41" fillId="20" borderId="23" xfId="14" applyFont="1" applyBorder="1" applyAlignment="1">
      <alignment horizontal="center" vertical="center"/>
    </xf>
    <xf numFmtId="0" fontId="41" fillId="20" borderId="25" xfId="14" applyFont="1" applyBorder="1" applyAlignment="1">
      <alignment horizontal="center" vertical="center"/>
    </xf>
    <xf numFmtId="0" fontId="41" fillId="23" borderId="23" xfId="17" applyFont="1" applyBorder="1" applyAlignment="1">
      <alignment horizontal="center" vertical="center"/>
    </xf>
    <xf numFmtId="0" fontId="41" fillId="23" borderId="25" xfId="17" applyFont="1" applyBorder="1" applyAlignment="1">
      <alignment horizontal="center" vertical="center"/>
    </xf>
    <xf numFmtId="0" fontId="41" fillId="16" borderId="7" xfId="10" applyFont="1" applyBorder="1" applyAlignment="1">
      <alignment horizontal="center" vertical="center"/>
    </xf>
    <xf numFmtId="0" fontId="41" fillId="16" borderId="9" xfId="10" applyFont="1" applyBorder="1" applyAlignment="1">
      <alignment horizontal="center" vertical="center"/>
    </xf>
    <xf numFmtId="0" fontId="41" fillId="22" borderId="23" xfId="16" applyFont="1" applyBorder="1" applyAlignment="1">
      <alignment horizontal="center" vertical="center"/>
    </xf>
    <xf numFmtId="0" fontId="41" fillId="22" borderId="25" xfId="16" applyFont="1" applyBorder="1" applyAlignment="1">
      <alignment horizontal="center" vertical="center"/>
    </xf>
    <xf numFmtId="0" fontId="41" fillId="25" borderId="23" xfId="19" applyFont="1" applyBorder="1" applyAlignment="1">
      <alignment horizontal="center" vertical="center"/>
    </xf>
    <xf numFmtId="0" fontId="41" fillId="25" borderId="25" xfId="19" applyFont="1" applyBorder="1" applyAlignment="1">
      <alignment horizontal="center" vertical="center"/>
    </xf>
  </cellXfs>
  <cellStyles count="20">
    <cellStyle name="40% - Énfasis1" xfId="9" builtinId="31"/>
    <cellStyle name="40% - Énfasis2" xfId="12" builtinId="35"/>
    <cellStyle name="40% - Énfasis4" xfId="15" builtinId="43"/>
    <cellStyle name="40% - Énfasis6" xfId="18" builtinId="51"/>
    <cellStyle name="60% - Énfasis1" xfId="10" builtinId="32"/>
    <cellStyle name="60% - Énfasis2" xfId="13" builtinId="36"/>
    <cellStyle name="60% - Énfasis4" xfId="16" builtinId="44"/>
    <cellStyle name="60% - Énfasis6" xfId="19" builtinId="52"/>
    <cellStyle name="Bueno" xfId="4" builtinId="26"/>
    <cellStyle name="Énfasis1" xfId="8" builtinId="29"/>
    <cellStyle name="Énfasis2" xfId="11" builtinId="33"/>
    <cellStyle name="Énfasis4" xfId="14" builtinId="41"/>
    <cellStyle name="Énfasis6" xfId="17" builtinId="49"/>
    <cellStyle name="Entrada" xfId="7" builtinId="20"/>
    <cellStyle name="Incorrecto" xfId="5" builtinId="27"/>
    <cellStyle name="Millares" xfId="1" builtinId="3"/>
    <cellStyle name="Moneda" xfId="2" builtinId="4"/>
    <cellStyle name="Neutral" xfId="6" builtinId="28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8550912844871571E-2"/>
          <c:y val="1.8870826622511279E-2"/>
          <c:w val="0.82289817431025691"/>
          <c:h val="0.7815490010073347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275-481B-90F8-24FFAC1C39C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4275-481B-90F8-24FFAC1C39CC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Lato" panose="020F0502020204030203" pitchFamily="34" charset="0"/>
                    <a:ea typeface="Lato" panose="020F0502020204030203" pitchFamily="34" charset="0"/>
                    <a:cs typeface="Lato" panose="020F0502020204030203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Planificación!$H$3:$H$4</c:f>
              <c:strCache>
                <c:ptCount val="2"/>
                <c:pt idx="0">
                  <c:v>Facturación</c:v>
                </c:pt>
                <c:pt idx="1">
                  <c:v>Gastos</c:v>
                </c:pt>
              </c:strCache>
            </c:strRef>
          </c:cat>
          <c:val>
            <c:numRef>
              <c:f>Planificación!$I$3:$I$4</c:f>
              <c:numCache>
                <c:formatCode>_-* #,##0.00\ [$€-C0A]_-;\-* #,##0.00\ [$€-C0A]_-;_-* "-"??\ [$€-C0A]_-;_-@_-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75-481B-90F8-24FFAC1C3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8</xdr:row>
      <xdr:rowOff>200025</xdr:rowOff>
    </xdr:from>
    <xdr:to>
      <xdr:col>6</xdr:col>
      <xdr:colOff>3047</xdr:colOff>
      <xdr:row>10</xdr:row>
      <xdr:rowOff>36195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B1D45A8-383F-40D3-9204-2C586FA2C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75" y="3248025"/>
          <a:ext cx="2936747" cy="5981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619125</xdr:colOff>
      <xdr:row>11</xdr:row>
      <xdr:rowOff>114300</xdr:rowOff>
    </xdr:from>
    <xdr:to>
      <xdr:col>2</xdr:col>
      <xdr:colOff>1346072</xdr:colOff>
      <xdr:row>13</xdr:row>
      <xdr:rowOff>140970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2F92B89-828B-433D-8936-0BAF90D01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3257550"/>
          <a:ext cx="2936747" cy="5981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26</xdr:row>
      <xdr:rowOff>85725</xdr:rowOff>
    </xdr:from>
    <xdr:to>
      <xdr:col>2</xdr:col>
      <xdr:colOff>869822</xdr:colOff>
      <xdr:row>28</xdr:row>
      <xdr:rowOff>188595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21856C5-D8DD-48CE-8390-D711AD9CA0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1700" y="5057775"/>
          <a:ext cx="2936747" cy="5981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24</xdr:row>
      <xdr:rowOff>161925</xdr:rowOff>
    </xdr:from>
    <xdr:to>
      <xdr:col>2</xdr:col>
      <xdr:colOff>717422</xdr:colOff>
      <xdr:row>27</xdr:row>
      <xdr:rowOff>17145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2BEF562-A008-4237-B0E6-7AC1BFECB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0" y="4933950"/>
          <a:ext cx="2936747" cy="59817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36</xdr:row>
      <xdr:rowOff>0</xdr:rowOff>
    </xdr:from>
    <xdr:to>
      <xdr:col>3</xdr:col>
      <xdr:colOff>479297</xdr:colOff>
      <xdr:row>38</xdr:row>
      <xdr:rowOff>198120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724ACC8-9D63-45B5-B27C-285C2D218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5975" y="6600825"/>
          <a:ext cx="2936747" cy="598170"/>
        </a:xfrm>
        <a:prstGeom prst="rect">
          <a:avLst/>
        </a:prstGeom>
      </xdr:spPr>
    </xdr:pic>
    <xdr:clientData/>
  </xdr:twoCellAnchor>
  <xdr:twoCellAnchor>
    <xdr:from>
      <xdr:col>6</xdr:col>
      <xdr:colOff>514349</xdr:colOff>
      <xdr:row>0</xdr:row>
      <xdr:rowOff>190499</xdr:rowOff>
    </xdr:from>
    <xdr:to>
      <xdr:col>11</xdr:col>
      <xdr:colOff>952500</xdr:colOff>
      <xdr:row>34</xdr:row>
      <xdr:rowOff>19050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F53E6E2-BF25-45C0-ADEC-CD59C7D9FE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2</xdr:col>
      <xdr:colOff>726947</xdr:colOff>
      <xdr:row>14</xdr:row>
      <xdr:rowOff>26670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B53D9EB-01CD-48F6-A9E4-0A40A319E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9775" y="3429000"/>
          <a:ext cx="2936747" cy="59817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756092</xdr:colOff>
      <xdr:row>2</xdr:row>
      <xdr:rowOff>9266</xdr:rowOff>
    </xdr:from>
    <xdr:to>
      <xdr:col>4</xdr:col>
      <xdr:colOff>2030720</xdr:colOff>
      <xdr:row>2</xdr:row>
      <xdr:rowOff>164494</xdr:rowOff>
    </xdr:to>
    <xdr:sp macro="" textlink="">
      <xdr:nvSpPr>
        <xdr:cNvPr id="2" name="Flecha: a la derecha 1">
          <a:extLst>
            <a:ext uri="{FF2B5EF4-FFF2-40B4-BE49-F238E27FC236}">
              <a16:creationId xmlns:a16="http://schemas.microsoft.com/office/drawing/2014/main" id="{2313AF5D-6BB2-4109-B570-922041D27365}"/>
            </a:ext>
          </a:extLst>
        </xdr:cNvPr>
        <xdr:cNvSpPr/>
      </xdr:nvSpPr>
      <xdr:spPr>
        <a:xfrm rot="8609710" flipV="1">
          <a:off x="7699817" y="542666"/>
          <a:ext cx="1274628" cy="155228"/>
        </a:xfrm>
        <a:prstGeom prst="rightArrow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3</xdr:col>
      <xdr:colOff>871985</xdr:colOff>
      <xdr:row>20</xdr:row>
      <xdr:rowOff>167640</xdr:rowOff>
    </xdr:from>
    <xdr:to>
      <xdr:col>4</xdr:col>
      <xdr:colOff>1760857</xdr:colOff>
      <xdr:row>23</xdr:row>
      <xdr:rowOff>22860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78BAC3E-AC9E-43B3-9918-7439DE13E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7835" y="5415915"/>
          <a:ext cx="2908172" cy="598170"/>
        </a:xfrm>
        <a:prstGeom prst="rect">
          <a:avLst/>
        </a:prstGeom>
      </xdr:spPr>
    </xdr:pic>
    <xdr:clientData/>
  </xdr:twoCellAnchor>
  <xdr:twoCellAnchor>
    <xdr:from>
      <xdr:col>0</xdr:col>
      <xdr:colOff>471736</xdr:colOff>
      <xdr:row>1</xdr:row>
      <xdr:rowOff>208130</xdr:rowOff>
    </xdr:from>
    <xdr:to>
      <xdr:col>1</xdr:col>
      <xdr:colOff>956486</xdr:colOff>
      <xdr:row>2</xdr:row>
      <xdr:rowOff>93870</xdr:rowOff>
    </xdr:to>
    <xdr:sp macro="" textlink="">
      <xdr:nvSpPr>
        <xdr:cNvPr id="4" name="Flecha: a la derecha 3">
          <a:extLst>
            <a:ext uri="{FF2B5EF4-FFF2-40B4-BE49-F238E27FC236}">
              <a16:creationId xmlns:a16="http://schemas.microsoft.com/office/drawing/2014/main" id="{9DCB3F05-04B6-4DF1-8E83-234C80ADA42C}"/>
            </a:ext>
          </a:extLst>
        </xdr:cNvPr>
        <xdr:cNvSpPr/>
      </xdr:nvSpPr>
      <xdr:spPr>
        <a:xfrm rot="8609710" flipV="1">
          <a:off x="471736" y="474830"/>
          <a:ext cx="1284850" cy="152440"/>
        </a:xfrm>
        <a:prstGeom prst="rightArrow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1040781</xdr:colOff>
      <xdr:row>1</xdr:row>
      <xdr:rowOff>241609</xdr:rowOff>
    </xdr:from>
    <xdr:to>
      <xdr:col>3</xdr:col>
      <xdr:colOff>205970</xdr:colOff>
      <xdr:row>2</xdr:row>
      <xdr:rowOff>127349</xdr:rowOff>
    </xdr:to>
    <xdr:sp macro="" textlink="">
      <xdr:nvSpPr>
        <xdr:cNvPr id="5" name="Flecha: a la derecha 4">
          <a:extLst>
            <a:ext uri="{FF2B5EF4-FFF2-40B4-BE49-F238E27FC236}">
              <a16:creationId xmlns:a16="http://schemas.microsoft.com/office/drawing/2014/main" id="{DF4175D2-2EF2-4AE4-9F39-61912F6E5A2E}"/>
            </a:ext>
          </a:extLst>
        </xdr:cNvPr>
        <xdr:cNvSpPr/>
      </xdr:nvSpPr>
      <xdr:spPr>
        <a:xfrm rot="8609710" flipV="1">
          <a:off x="3888756" y="508309"/>
          <a:ext cx="1213064" cy="152440"/>
        </a:xfrm>
        <a:prstGeom prst="rightArrow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756092</xdr:colOff>
      <xdr:row>2</xdr:row>
      <xdr:rowOff>9266</xdr:rowOff>
    </xdr:from>
    <xdr:to>
      <xdr:col>4</xdr:col>
      <xdr:colOff>2030720</xdr:colOff>
      <xdr:row>2</xdr:row>
      <xdr:rowOff>164494</xdr:rowOff>
    </xdr:to>
    <xdr:sp macro="" textlink="">
      <xdr:nvSpPr>
        <xdr:cNvPr id="2" name="Flecha: a la derecha 1">
          <a:extLst>
            <a:ext uri="{FF2B5EF4-FFF2-40B4-BE49-F238E27FC236}">
              <a16:creationId xmlns:a16="http://schemas.microsoft.com/office/drawing/2014/main" id="{38095CB0-EF3F-497B-8BAD-31FBEE6B1AE9}"/>
            </a:ext>
          </a:extLst>
        </xdr:cNvPr>
        <xdr:cNvSpPr/>
      </xdr:nvSpPr>
      <xdr:spPr>
        <a:xfrm rot="8609710" flipV="1">
          <a:off x="7699817" y="504566"/>
          <a:ext cx="1274628" cy="155228"/>
        </a:xfrm>
        <a:prstGeom prst="rightArrow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3</xdr:col>
      <xdr:colOff>871985</xdr:colOff>
      <xdr:row>17</xdr:row>
      <xdr:rowOff>167640</xdr:rowOff>
    </xdr:from>
    <xdr:to>
      <xdr:col>4</xdr:col>
      <xdr:colOff>1760857</xdr:colOff>
      <xdr:row>20</xdr:row>
      <xdr:rowOff>22860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7ADEFDC-F990-4AC4-8A8C-5552831C5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7835" y="5177790"/>
          <a:ext cx="2936747" cy="598170"/>
        </a:xfrm>
        <a:prstGeom prst="rect">
          <a:avLst/>
        </a:prstGeom>
      </xdr:spPr>
    </xdr:pic>
    <xdr:clientData/>
  </xdr:twoCellAnchor>
  <xdr:twoCellAnchor>
    <xdr:from>
      <xdr:col>0</xdr:col>
      <xdr:colOff>471736</xdr:colOff>
      <xdr:row>1</xdr:row>
      <xdr:rowOff>208130</xdr:rowOff>
    </xdr:from>
    <xdr:to>
      <xdr:col>1</xdr:col>
      <xdr:colOff>956486</xdr:colOff>
      <xdr:row>2</xdr:row>
      <xdr:rowOff>93870</xdr:rowOff>
    </xdr:to>
    <xdr:sp macro="" textlink="">
      <xdr:nvSpPr>
        <xdr:cNvPr id="4" name="Flecha: a la derecha 3">
          <a:extLst>
            <a:ext uri="{FF2B5EF4-FFF2-40B4-BE49-F238E27FC236}">
              <a16:creationId xmlns:a16="http://schemas.microsoft.com/office/drawing/2014/main" id="{09C14D3A-FB2D-4D18-97B4-CC7208BD28CC}"/>
            </a:ext>
          </a:extLst>
        </xdr:cNvPr>
        <xdr:cNvSpPr/>
      </xdr:nvSpPr>
      <xdr:spPr>
        <a:xfrm rot="8609710" flipV="1">
          <a:off x="471736" y="455780"/>
          <a:ext cx="1284850" cy="133390"/>
        </a:xfrm>
        <a:prstGeom prst="rightArrow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1040781</xdr:colOff>
      <xdr:row>1</xdr:row>
      <xdr:rowOff>241609</xdr:rowOff>
    </xdr:from>
    <xdr:to>
      <xdr:col>3</xdr:col>
      <xdr:colOff>205970</xdr:colOff>
      <xdr:row>2</xdr:row>
      <xdr:rowOff>127349</xdr:rowOff>
    </xdr:to>
    <xdr:sp macro="" textlink="">
      <xdr:nvSpPr>
        <xdr:cNvPr id="5" name="Flecha: a la derecha 4">
          <a:extLst>
            <a:ext uri="{FF2B5EF4-FFF2-40B4-BE49-F238E27FC236}">
              <a16:creationId xmlns:a16="http://schemas.microsoft.com/office/drawing/2014/main" id="{FB61F89C-C285-4BD0-B49E-1F586D6D0021}"/>
            </a:ext>
          </a:extLst>
        </xdr:cNvPr>
        <xdr:cNvSpPr/>
      </xdr:nvSpPr>
      <xdr:spPr>
        <a:xfrm rot="8609710" flipV="1">
          <a:off x="3888756" y="489259"/>
          <a:ext cx="1213064" cy="133390"/>
        </a:xfrm>
        <a:prstGeom prst="rightArrow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1</xdr:col>
      <xdr:colOff>60197</xdr:colOff>
      <xdr:row>31</xdr:row>
      <xdr:rowOff>26670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BDC9A69-512E-4B76-BFE6-AAFC61FE2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52975"/>
          <a:ext cx="2936747" cy="5981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1DDCF-5067-4038-9221-DE7BD149A8A3}">
  <sheetPr codeName="Hoja1"/>
  <dimension ref="A1:G11"/>
  <sheetViews>
    <sheetView zoomScale="160" zoomScaleNormal="160" workbookViewId="0">
      <selection activeCell="F4" sqref="F4"/>
    </sheetView>
  </sheetViews>
  <sheetFormatPr baseColWidth="10" defaultRowHeight="30" x14ac:dyDescent="0.4"/>
  <cols>
    <col min="1" max="5" width="11.42578125" style="70"/>
    <col min="6" max="6" width="34.7109375" style="70" customWidth="1"/>
    <col min="7" max="16384" width="11.42578125" style="70"/>
  </cols>
  <sheetData>
    <row r="1" spans="1:7" x14ac:dyDescent="0.4">
      <c r="A1" s="149"/>
      <c r="B1" s="150"/>
      <c r="C1" s="150"/>
      <c r="D1" s="150"/>
      <c r="E1" s="150"/>
      <c r="F1" s="150"/>
      <c r="G1" s="151"/>
    </row>
    <row r="2" spans="1:7" x14ac:dyDescent="0.4">
      <c r="A2" s="152"/>
      <c r="B2" s="153" t="s">
        <v>29</v>
      </c>
      <c r="C2" s="153"/>
      <c r="D2" s="153"/>
      <c r="E2" s="153"/>
      <c r="F2" s="154"/>
      <c r="G2" s="155"/>
    </row>
    <row r="3" spans="1:7" x14ac:dyDescent="0.4">
      <c r="A3" s="152"/>
      <c r="B3" s="153"/>
      <c r="C3" s="153"/>
      <c r="D3" s="153"/>
      <c r="E3" s="153"/>
      <c r="F3" s="153"/>
      <c r="G3" s="155"/>
    </row>
    <row r="4" spans="1:7" x14ac:dyDescent="0.4">
      <c r="A4" s="152"/>
      <c r="B4" s="153" t="s">
        <v>30</v>
      </c>
      <c r="C4" s="153"/>
      <c r="D4" s="153"/>
      <c r="E4" s="153"/>
      <c r="F4" s="156"/>
      <c r="G4" s="155"/>
    </row>
    <row r="5" spans="1:7" x14ac:dyDescent="0.4">
      <c r="A5" s="152"/>
      <c r="B5" s="153"/>
      <c r="C5" s="153"/>
      <c r="D5" s="153"/>
      <c r="E5" s="153"/>
      <c r="F5" s="153"/>
      <c r="G5" s="155"/>
    </row>
    <row r="6" spans="1:7" x14ac:dyDescent="0.4">
      <c r="A6" s="152"/>
      <c r="B6" s="153" t="s">
        <v>31</v>
      </c>
      <c r="C6" s="153"/>
      <c r="D6" s="153"/>
      <c r="E6" s="153"/>
      <c r="F6" s="157">
        <f>Planificación!D3</f>
        <v>0</v>
      </c>
      <c r="G6" s="155"/>
    </row>
    <row r="7" spans="1:7" x14ac:dyDescent="0.4">
      <c r="A7" s="152"/>
      <c r="B7" s="153"/>
      <c r="C7" s="153"/>
      <c r="D7" s="153"/>
      <c r="E7" s="153"/>
      <c r="F7" s="153"/>
      <c r="G7" s="155"/>
    </row>
    <row r="8" spans="1:7" x14ac:dyDescent="0.4">
      <c r="A8" s="152"/>
      <c r="B8" s="153"/>
      <c r="C8" s="153"/>
      <c r="D8" s="153"/>
      <c r="E8" s="153"/>
      <c r="F8" s="153"/>
      <c r="G8" s="155"/>
    </row>
    <row r="9" spans="1:7" x14ac:dyDescent="0.4">
      <c r="A9" s="152"/>
      <c r="B9" s="153"/>
      <c r="C9" s="153"/>
      <c r="D9" s="153"/>
      <c r="E9" s="153"/>
      <c r="F9" s="153"/>
      <c r="G9" s="155"/>
    </row>
    <row r="10" spans="1:7" x14ac:dyDescent="0.4">
      <c r="A10" s="152"/>
      <c r="B10" s="153"/>
      <c r="C10" s="153"/>
      <c r="D10" s="153"/>
      <c r="E10" s="153"/>
      <c r="F10" s="153"/>
      <c r="G10" s="155"/>
    </row>
    <row r="11" spans="1:7" ht="30.75" thickBot="1" x14ac:dyDescent="0.45">
      <c r="A11" s="158"/>
      <c r="B11" s="159"/>
      <c r="C11" s="159"/>
      <c r="D11" s="159"/>
      <c r="E11" s="159"/>
      <c r="F11" s="159"/>
      <c r="G11" s="160"/>
    </row>
  </sheetData>
  <sheetProtection algorithmName="SHA-512" hashValue="e7PlEYkUHUvEb5Yi7ogkh1WnoJ44gjAThyGEegBFRim8+TrdhF9uVX4gxCFN70d2ZyvZKflBO2mz04hLEGqm8w==" saltValue="M+rddCHpcQi88jiNdy+V4Q==" spinCount="100000" sheet="1" objects="1" scenarios="1" selectLockedCells="1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A6729-A8A6-4E67-9082-7062F81E8286}">
  <sheetPr codeName="Hoja10"/>
  <dimension ref="A1:C27"/>
  <sheetViews>
    <sheetView workbookViewId="0">
      <selection activeCell="B26" sqref="B26"/>
    </sheetView>
  </sheetViews>
  <sheetFormatPr baseColWidth="10" defaultRowHeight="15" x14ac:dyDescent="0.2"/>
  <cols>
    <col min="1" max="1" width="43.140625" style="25" customWidth="1"/>
    <col min="2" max="4" width="11.42578125" style="25"/>
    <col min="5" max="5" width="16.28515625" style="25" bestFit="1" customWidth="1"/>
    <col min="6" max="7" width="11.42578125" style="25"/>
    <col min="8" max="8" width="18" style="25" bestFit="1" customWidth="1"/>
    <col min="9" max="16384" width="11.42578125" style="25"/>
  </cols>
  <sheetData>
    <row r="1" spans="1:3" x14ac:dyDescent="0.2">
      <c r="A1" s="24" t="s">
        <v>44</v>
      </c>
    </row>
    <row r="2" spans="1:3" x14ac:dyDescent="0.2">
      <c r="A2" s="136" t="s">
        <v>117</v>
      </c>
      <c r="B2" s="137">
        <v>1.4999999999999999E-2</v>
      </c>
    </row>
    <row r="3" spans="1:3" x14ac:dyDescent="0.2">
      <c r="A3" s="27" t="s">
        <v>45</v>
      </c>
      <c r="B3" s="28">
        <v>0.05</v>
      </c>
    </row>
    <row r="4" spans="1:3" x14ac:dyDescent="0.2">
      <c r="A4" s="27" t="s">
        <v>46</v>
      </c>
      <c r="B4" s="28">
        <v>0.02</v>
      </c>
    </row>
    <row r="5" spans="1:3" x14ac:dyDescent="0.2">
      <c r="A5" s="27" t="s">
        <v>47</v>
      </c>
      <c r="B5" s="28">
        <v>3.7999999999999999E-2</v>
      </c>
      <c r="C5" s="29"/>
    </row>
    <row r="6" spans="1:3" x14ac:dyDescent="0.2">
      <c r="A6" s="27" t="s">
        <v>48</v>
      </c>
      <c r="B6" s="28">
        <v>2.1999999999999999E-2</v>
      </c>
      <c r="C6" s="29"/>
    </row>
    <row r="7" spans="1:3" x14ac:dyDescent="0.2">
      <c r="A7" s="27" t="s">
        <v>49</v>
      </c>
      <c r="B7" s="28">
        <v>0.03</v>
      </c>
      <c r="C7" s="29"/>
    </row>
    <row r="8" spans="1:3" x14ac:dyDescent="0.2">
      <c r="A8" s="27" t="s">
        <v>50</v>
      </c>
      <c r="B8" s="28">
        <v>0.21</v>
      </c>
      <c r="C8" s="29"/>
    </row>
    <row r="9" spans="1:3" x14ac:dyDescent="0.2">
      <c r="A9" s="27" t="s">
        <v>51</v>
      </c>
      <c r="B9" s="28">
        <v>0.03</v>
      </c>
      <c r="C9" s="29"/>
    </row>
    <row r="10" spans="1:3" x14ac:dyDescent="0.2">
      <c r="A10" s="27" t="s">
        <v>52</v>
      </c>
      <c r="B10" s="28">
        <v>0.03</v>
      </c>
      <c r="C10" s="29"/>
    </row>
    <row r="11" spans="1:3" x14ac:dyDescent="0.2">
      <c r="A11" s="27" t="s">
        <v>53</v>
      </c>
      <c r="B11" s="28">
        <v>0.01</v>
      </c>
      <c r="C11" s="29"/>
    </row>
    <row r="12" spans="1:3" x14ac:dyDescent="0.2">
      <c r="A12" s="27" t="s">
        <v>54</v>
      </c>
      <c r="B12" s="28">
        <v>3.1E-2</v>
      </c>
      <c r="C12" s="29"/>
    </row>
    <row r="13" spans="1:3" x14ac:dyDescent="0.2">
      <c r="A13" s="27" t="s">
        <v>55</v>
      </c>
      <c r="B13" s="28">
        <v>0.02</v>
      </c>
      <c r="C13" s="29"/>
    </row>
    <row r="14" spans="1:3" x14ac:dyDescent="0.2">
      <c r="A14" s="27" t="s">
        <v>56</v>
      </c>
      <c r="B14" s="28">
        <v>0.06</v>
      </c>
      <c r="C14" s="29"/>
    </row>
    <row r="15" spans="1:3" x14ac:dyDescent="0.2">
      <c r="A15" s="27" t="s">
        <v>13</v>
      </c>
      <c r="B15" s="26">
        <v>1.4999999999999999E-2</v>
      </c>
      <c r="C15" s="29"/>
    </row>
    <row r="16" spans="1:3" x14ac:dyDescent="0.2">
      <c r="A16" s="27" t="s">
        <v>57</v>
      </c>
      <c r="B16" s="28">
        <v>0.03</v>
      </c>
      <c r="C16" s="29"/>
    </row>
    <row r="17" spans="1:3" x14ac:dyDescent="0.2">
      <c r="A17" s="27" t="s">
        <v>58</v>
      </c>
      <c r="B17" s="28">
        <v>0.02</v>
      </c>
      <c r="C17" s="29"/>
    </row>
    <row r="18" spans="1:3" x14ac:dyDescent="0.2">
      <c r="A18" s="27" t="s">
        <v>59</v>
      </c>
      <c r="B18" s="28">
        <v>0.02</v>
      </c>
      <c r="C18" s="29"/>
    </row>
    <row r="19" spans="1:3" x14ac:dyDescent="0.2">
      <c r="A19" s="27" t="s">
        <v>60</v>
      </c>
      <c r="B19" s="28">
        <v>0.03</v>
      </c>
      <c r="C19" s="29"/>
    </row>
    <row r="20" spans="1:3" x14ac:dyDescent="0.2">
      <c r="A20" s="27" t="s">
        <v>61</v>
      </c>
      <c r="B20" s="28">
        <v>0.03</v>
      </c>
      <c r="C20" s="29"/>
    </row>
    <row r="21" spans="1:3" x14ac:dyDescent="0.2">
      <c r="A21" s="27" t="s">
        <v>62</v>
      </c>
      <c r="B21" s="28">
        <v>0.03</v>
      </c>
    </row>
    <row r="22" spans="1:3" x14ac:dyDescent="0.2">
      <c r="A22" s="27" t="s">
        <v>63</v>
      </c>
      <c r="B22" s="28">
        <v>4.9000000000000002E-2</v>
      </c>
    </row>
    <row r="23" spans="1:3" x14ac:dyDescent="0.2">
      <c r="A23" s="27" t="s">
        <v>64</v>
      </c>
      <c r="B23" s="28">
        <v>1.9E-2</v>
      </c>
    </row>
    <row r="24" spans="1:3" x14ac:dyDescent="0.2">
      <c r="A24" s="27" t="s">
        <v>65</v>
      </c>
      <c r="B24" s="28">
        <v>0.06</v>
      </c>
    </row>
    <row r="25" spans="1:3" x14ac:dyDescent="0.2">
      <c r="A25" s="27" t="s">
        <v>66</v>
      </c>
      <c r="B25" s="28">
        <v>0.05</v>
      </c>
    </row>
    <row r="26" spans="1:3" x14ac:dyDescent="0.2">
      <c r="A26" s="27" t="s">
        <v>67</v>
      </c>
      <c r="B26" s="28">
        <v>0.08</v>
      </c>
    </row>
    <row r="27" spans="1:3" x14ac:dyDescent="0.2">
      <c r="A27" s="27" t="s">
        <v>68</v>
      </c>
      <c r="B27" s="28">
        <v>0.03</v>
      </c>
    </row>
  </sheetData>
  <sheetProtection selectLockedCells="1"/>
  <sortState xmlns:xlrd2="http://schemas.microsoft.com/office/spreadsheetml/2017/richdata2" ref="A3:B27">
    <sortCondition ref="A3:A27"/>
  </sortState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8AE61-3ECA-405B-8DE8-76B5C16C68F0}">
  <sheetPr codeName="Hoja2">
    <outlinePr summaryBelow="0" summaryRight="0"/>
  </sheetPr>
  <dimension ref="A2:F7"/>
  <sheetViews>
    <sheetView tabSelected="1" workbookViewId="0">
      <selection activeCell="C6" sqref="C6"/>
    </sheetView>
  </sheetViews>
  <sheetFormatPr baseColWidth="10" defaultColWidth="14.42578125" defaultRowHeight="22.5" x14ac:dyDescent="0.3"/>
  <cols>
    <col min="1" max="1" width="30.140625" style="66" bestFit="1" customWidth="1"/>
    <col min="2" max="2" width="33.140625" style="66" customWidth="1"/>
    <col min="3" max="3" width="26.7109375" style="66" customWidth="1"/>
    <col min="4" max="4" width="24" style="66" bestFit="1" customWidth="1"/>
    <col min="5" max="6" width="17.85546875" style="66" customWidth="1"/>
    <col min="7" max="16384" width="14.42578125" style="66"/>
  </cols>
  <sheetData>
    <row r="2" spans="1:6" x14ac:dyDescent="0.3">
      <c r="C2" s="40">
        <v>365</v>
      </c>
      <c r="D2" s="66" t="s">
        <v>42</v>
      </c>
      <c r="E2" s="67"/>
      <c r="F2" s="68"/>
    </row>
    <row r="3" spans="1:6" x14ac:dyDescent="0.3">
      <c r="C3" s="65"/>
      <c r="D3" s="66" t="s">
        <v>1</v>
      </c>
      <c r="E3" s="67"/>
      <c r="F3" s="68"/>
    </row>
    <row r="4" spans="1:6" x14ac:dyDescent="0.3">
      <c r="A4" s="69"/>
      <c r="C4" s="40">
        <f>C2-C3</f>
        <v>365</v>
      </c>
      <c r="D4" s="68" t="s">
        <v>84</v>
      </c>
      <c r="E4" s="68"/>
      <c r="F4" s="68"/>
    </row>
    <row r="5" spans="1:6" x14ac:dyDescent="0.3">
      <c r="A5" s="37" t="s">
        <v>135</v>
      </c>
      <c r="B5" s="38">
        <f>Actualidad!F2*12</f>
        <v>0</v>
      </c>
      <c r="C5" s="39">
        <f>B5/C4</f>
        <v>0</v>
      </c>
      <c r="D5" s="68" t="s">
        <v>2</v>
      </c>
      <c r="E5" s="68"/>
      <c r="F5" s="68"/>
    </row>
    <row r="6" spans="1:6" x14ac:dyDescent="0.3">
      <c r="A6" s="116" t="s">
        <v>112</v>
      </c>
      <c r="C6" s="65"/>
      <c r="D6" s="66" t="s">
        <v>43</v>
      </c>
    </row>
    <row r="7" spans="1:6" x14ac:dyDescent="0.3">
      <c r="C7" s="41">
        <f>IFERROR(C5/C6,)</f>
        <v>0</v>
      </c>
      <c r="D7" s="68" t="s">
        <v>4</v>
      </c>
    </row>
  </sheetData>
  <sheetProtection algorithmName="SHA-512" hashValue="D8DSXe8Vzv1U/oRGtinxOYJT7W4tAA5maqOaeVQe+l7UU63mnzVVUdqeJ45FM0M0+s9bS/Phve9nC2W8cDIqmQ==" saltValue="aoKAHixP7BYnkhq8XxX9Ag==" spinCount="100000" sheet="1" objects="1" scenarios="1" selectLockedCells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BD323-0BD7-4CAA-9128-41EC7EDC57EA}">
  <sheetPr codeName="Hoja3">
    <outlinePr summaryBelow="0" summaryRight="0"/>
  </sheetPr>
  <dimension ref="A1:E24"/>
  <sheetViews>
    <sheetView workbookViewId="0">
      <selection activeCell="D9" sqref="D9"/>
    </sheetView>
  </sheetViews>
  <sheetFormatPr baseColWidth="10" defaultColWidth="14.42578125" defaultRowHeight="19.5" x14ac:dyDescent="0.25"/>
  <cols>
    <col min="1" max="1" width="29" style="2" customWidth="1"/>
    <col min="2" max="2" width="34.5703125" style="2" customWidth="1"/>
    <col min="3" max="3" width="14.42578125" style="2"/>
    <col min="4" max="4" width="29.140625" style="2" customWidth="1"/>
    <col min="5" max="5" width="33.85546875" style="2" customWidth="1"/>
    <col min="6" max="16384" width="14.42578125" style="2"/>
  </cols>
  <sheetData>
    <row r="1" spans="1:5" x14ac:dyDescent="0.25">
      <c r="B1" s="32"/>
    </row>
    <row r="2" spans="1:5" x14ac:dyDescent="0.25">
      <c r="B2" s="32"/>
    </row>
    <row r="3" spans="1:5" s="33" customFormat="1" x14ac:dyDescent="0.25">
      <c r="A3" s="165" t="s">
        <v>3</v>
      </c>
      <c r="B3" s="166"/>
      <c r="D3" s="167" t="s">
        <v>25</v>
      </c>
      <c r="E3" s="168"/>
    </row>
    <row r="4" spans="1:5" s="33" customFormat="1" x14ac:dyDescent="0.25">
      <c r="A4" s="34" t="s">
        <v>16</v>
      </c>
      <c r="B4" s="103"/>
      <c r="D4" s="34" t="s">
        <v>16</v>
      </c>
      <c r="E4" s="103"/>
    </row>
    <row r="5" spans="1:5" x14ac:dyDescent="0.25">
      <c r="A5" s="117" t="s">
        <v>32</v>
      </c>
      <c r="B5" s="107"/>
      <c r="D5" s="117" t="s">
        <v>131</v>
      </c>
      <c r="E5" s="107"/>
    </row>
    <row r="6" spans="1:5" x14ac:dyDescent="0.25">
      <c r="A6" s="117" t="s">
        <v>38</v>
      </c>
      <c r="B6" s="107"/>
      <c r="D6" s="117" t="s">
        <v>129</v>
      </c>
      <c r="E6" s="107"/>
    </row>
    <row r="7" spans="1:5" x14ac:dyDescent="0.25">
      <c r="A7" s="117" t="s">
        <v>33</v>
      </c>
      <c r="B7" s="107"/>
      <c r="D7" s="117" t="s">
        <v>130</v>
      </c>
      <c r="E7" s="107"/>
    </row>
    <row r="8" spans="1:5" x14ac:dyDescent="0.25">
      <c r="A8" s="117" t="s">
        <v>34</v>
      </c>
      <c r="B8" s="107"/>
      <c r="D8" s="71" t="s">
        <v>132</v>
      </c>
      <c r="E8" s="107"/>
    </row>
    <row r="9" spans="1:5" x14ac:dyDescent="0.25">
      <c r="A9" s="71" t="s">
        <v>37</v>
      </c>
      <c r="B9" s="107"/>
      <c r="D9" s="71"/>
      <c r="E9" s="107"/>
    </row>
    <row r="10" spans="1:5" x14ac:dyDescent="0.25">
      <c r="A10" s="117" t="s">
        <v>35</v>
      </c>
      <c r="B10" s="107"/>
      <c r="D10" s="71"/>
      <c r="E10" s="107"/>
    </row>
    <row r="11" spans="1:5" x14ac:dyDescent="0.25">
      <c r="A11" s="117" t="s">
        <v>36</v>
      </c>
      <c r="B11" s="107"/>
      <c r="D11" s="71"/>
      <c r="E11" s="107"/>
    </row>
    <row r="12" spans="1:5" x14ac:dyDescent="0.25">
      <c r="A12" s="121"/>
      <c r="B12" s="122"/>
      <c r="D12" s="121"/>
      <c r="E12" s="122"/>
    </row>
    <row r="13" spans="1:5" s="33" customFormat="1" x14ac:dyDescent="0.25">
      <c r="A13" s="7" t="s">
        <v>20</v>
      </c>
      <c r="B13" s="108">
        <f>SUM(B5:B12)</f>
        <v>0</v>
      </c>
      <c r="D13" s="7" t="s">
        <v>20</v>
      </c>
      <c r="E13" s="108">
        <f>SUM(E5:E12)</f>
        <v>0</v>
      </c>
    </row>
    <row r="14" spans="1:5" x14ac:dyDescent="0.25">
      <c r="A14" s="8"/>
      <c r="B14" s="109"/>
      <c r="E14" s="109"/>
    </row>
    <row r="15" spans="1:5" x14ac:dyDescent="0.25">
      <c r="A15" s="104" t="s">
        <v>110</v>
      </c>
      <c r="B15" s="110">
        <f>B13*12</f>
        <v>0</v>
      </c>
      <c r="D15" s="104" t="s">
        <v>110</v>
      </c>
      <c r="E15" s="110">
        <f>E13*12</f>
        <v>0</v>
      </c>
    </row>
    <row r="16" spans="1:5" s="33" customFormat="1" x14ac:dyDescent="0.25">
      <c r="A16" s="34" t="s">
        <v>19</v>
      </c>
      <c r="B16" s="110">
        <f>SUM(B17:B21)</f>
        <v>0</v>
      </c>
      <c r="D16" s="34" t="s">
        <v>19</v>
      </c>
      <c r="E16" s="110">
        <f>SUM(E17:E22)</f>
        <v>0</v>
      </c>
    </row>
    <row r="17" spans="1:5" x14ac:dyDescent="0.25">
      <c r="A17" s="117" t="s">
        <v>118</v>
      </c>
      <c r="B17" s="111"/>
      <c r="D17" s="71"/>
      <c r="E17" s="111"/>
    </row>
    <row r="18" spans="1:5" x14ac:dyDescent="0.25">
      <c r="A18" s="117" t="s">
        <v>125</v>
      </c>
      <c r="B18" s="111"/>
      <c r="D18" s="71"/>
      <c r="E18" s="111"/>
    </row>
    <row r="19" spans="1:5" x14ac:dyDescent="0.25">
      <c r="A19" s="117"/>
      <c r="B19" s="112"/>
      <c r="D19" s="71"/>
      <c r="E19" s="112"/>
    </row>
    <row r="20" spans="1:5" x14ac:dyDescent="0.25">
      <c r="A20" s="117"/>
      <c r="B20" s="111"/>
      <c r="D20" s="71"/>
      <c r="E20" s="111"/>
    </row>
    <row r="21" spans="1:5" x14ac:dyDescent="0.25">
      <c r="A21" s="117"/>
      <c r="B21" s="112"/>
      <c r="D21" s="71"/>
      <c r="E21" s="112"/>
    </row>
    <row r="22" spans="1:5" ht="20.25" thickBot="1" x14ac:dyDescent="0.3">
      <c r="A22" s="120"/>
      <c r="B22" s="120"/>
      <c r="D22" s="120"/>
      <c r="E22" s="120"/>
    </row>
    <row r="23" spans="1:5" s="44" customFormat="1" ht="22.5" x14ac:dyDescent="0.3">
      <c r="A23" s="9" t="s">
        <v>20</v>
      </c>
      <c r="B23" s="113">
        <f>B15+B16</f>
        <v>0</v>
      </c>
      <c r="D23" s="9" t="s">
        <v>20</v>
      </c>
      <c r="E23" s="113">
        <f>E15+E16</f>
        <v>0</v>
      </c>
    </row>
    <row r="24" spans="1:5" x14ac:dyDescent="0.25">
      <c r="A24" s="8"/>
      <c r="B24" s="32"/>
    </row>
  </sheetData>
  <sheetProtection algorithmName="SHA-512" hashValue="4OMXxYOpQ8E/3OBrZ5YscolW6MjLY83e9R3+PuM1etrphHGiRfybs5zg8W1fHBIZ5CUodBzqZdv8lwlvq2RnNg==" saltValue="OBXwDNSszv9MEcEXKaA1ZQ==" spinCount="100000" sheet="1" objects="1" scenarios="1" selectLockedCells="1"/>
  <mergeCells count="2">
    <mergeCell ref="A3:B3"/>
    <mergeCell ref="D3:E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>
    <outlinePr summaryBelow="0" summaryRight="0"/>
  </sheetPr>
  <dimension ref="A1:E23"/>
  <sheetViews>
    <sheetView workbookViewId="0">
      <selection activeCell="B4" sqref="B4"/>
    </sheetView>
  </sheetViews>
  <sheetFormatPr baseColWidth="10" defaultColWidth="14.42578125" defaultRowHeight="19.5" x14ac:dyDescent="0.25"/>
  <cols>
    <col min="1" max="1" width="30.85546875" style="2" bestFit="1" customWidth="1"/>
    <col min="2" max="2" width="34" style="2" customWidth="1"/>
    <col min="3" max="3" width="14.42578125" style="2"/>
    <col min="4" max="4" width="29.140625" style="2" customWidth="1"/>
    <col min="5" max="5" width="34.140625" style="2" customWidth="1"/>
    <col min="6" max="16384" width="14.42578125" style="2"/>
  </cols>
  <sheetData>
    <row r="1" spans="1:5" x14ac:dyDescent="0.25">
      <c r="B1" s="32"/>
    </row>
    <row r="2" spans="1:5" s="33" customFormat="1" x14ac:dyDescent="0.25">
      <c r="A2" s="165" t="s">
        <v>3</v>
      </c>
      <c r="B2" s="166"/>
      <c r="D2" s="167" t="s">
        <v>25</v>
      </c>
      <c r="E2" s="168"/>
    </row>
    <row r="3" spans="1:5" s="33" customFormat="1" x14ac:dyDescent="0.25">
      <c r="A3" s="34" t="s">
        <v>16</v>
      </c>
      <c r="B3" s="103"/>
      <c r="D3" s="34" t="s">
        <v>16</v>
      </c>
      <c r="E3" s="103"/>
    </row>
    <row r="4" spans="1:5" x14ac:dyDescent="0.25">
      <c r="A4" s="117" t="s">
        <v>17</v>
      </c>
      <c r="B4" s="72"/>
      <c r="D4" s="117" t="s">
        <v>21</v>
      </c>
      <c r="E4" s="72"/>
    </row>
    <row r="5" spans="1:5" x14ac:dyDescent="0.25">
      <c r="A5" s="117" t="s">
        <v>18</v>
      </c>
      <c r="B5" s="72"/>
      <c r="D5" s="117" t="s">
        <v>26</v>
      </c>
      <c r="E5" s="72"/>
    </row>
    <row r="6" spans="1:5" x14ac:dyDescent="0.25">
      <c r="A6" s="117" t="s">
        <v>27</v>
      </c>
      <c r="B6" s="72"/>
      <c r="D6" s="117" t="s">
        <v>14</v>
      </c>
      <c r="E6" s="72"/>
    </row>
    <row r="7" spans="1:5" x14ac:dyDescent="0.25">
      <c r="A7" s="117" t="s">
        <v>22</v>
      </c>
      <c r="B7" s="72"/>
      <c r="D7" s="71" t="s">
        <v>120</v>
      </c>
      <c r="E7" s="72"/>
    </row>
    <row r="8" spans="1:5" x14ac:dyDescent="0.25">
      <c r="A8" s="71" t="s">
        <v>23</v>
      </c>
      <c r="B8" s="72"/>
      <c r="D8" s="71" t="s">
        <v>123</v>
      </c>
      <c r="E8" s="72"/>
    </row>
    <row r="9" spans="1:5" x14ac:dyDescent="0.25">
      <c r="A9" s="117" t="s">
        <v>24</v>
      </c>
      <c r="B9" s="72"/>
      <c r="D9" s="71"/>
      <c r="E9" s="72"/>
    </row>
    <row r="10" spans="1:5" x14ac:dyDescent="0.25">
      <c r="A10" s="117" t="s">
        <v>119</v>
      </c>
      <c r="B10" s="72"/>
      <c r="D10" s="71"/>
      <c r="E10" s="72"/>
    </row>
    <row r="11" spans="1:5" x14ac:dyDescent="0.25">
      <c r="A11" s="121"/>
      <c r="B11" s="121"/>
      <c r="D11" s="121"/>
      <c r="E11" s="121"/>
    </row>
    <row r="12" spans="1:5" s="33" customFormat="1" x14ac:dyDescent="0.25">
      <c r="A12" s="7" t="s">
        <v>20</v>
      </c>
      <c r="B12" s="36">
        <f>SUM(B4:B11)</f>
        <v>0</v>
      </c>
      <c r="D12" s="7" t="s">
        <v>20</v>
      </c>
      <c r="E12" s="36">
        <f>SUM(E4:E11)</f>
        <v>0</v>
      </c>
    </row>
    <row r="13" spans="1:5" x14ac:dyDescent="0.25">
      <c r="A13" s="8"/>
      <c r="B13" s="32"/>
      <c r="E13" s="32"/>
    </row>
    <row r="14" spans="1:5" x14ac:dyDescent="0.25">
      <c r="A14" s="104" t="s">
        <v>110</v>
      </c>
      <c r="B14" s="35">
        <f>B12*12</f>
        <v>0</v>
      </c>
      <c r="D14" s="104" t="s">
        <v>110</v>
      </c>
      <c r="E14" s="35">
        <f>E12*12</f>
        <v>0</v>
      </c>
    </row>
    <row r="15" spans="1:5" s="33" customFormat="1" x14ac:dyDescent="0.25">
      <c r="A15" s="34" t="s">
        <v>19</v>
      </c>
      <c r="B15" s="35">
        <f>SUM(B16:B20)</f>
        <v>0</v>
      </c>
      <c r="D15" s="34" t="s">
        <v>19</v>
      </c>
      <c r="E15" s="35">
        <f>SUM(E16:E20)</f>
        <v>0</v>
      </c>
    </row>
    <row r="16" spans="1:5" x14ac:dyDescent="0.25">
      <c r="A16" s="117" t="s">
        <v>28</v>
      </c>
      <c r="B16" s="72"/>
      <c r="C16" s="71"/>
      <c r="D16" s="71" t="s">
        <v>129</v>
      </c>
      <c r="E16" s="72"/>
    </row>
    <row r="17" spans="1:5" x14ac:dyDescent="0.25">
      <c r="A17" s="117" t="s">
        <v>82</v>
      </c>
      <c r="B17" s="72"/>
      <c r="C17" s="71"/>
      <c r="D17" s="71" t="s">
        <v>131</v>
      </c>
      <c r="E17" s="72"/>
    </row>
    <row r="18" spans="1:5" x14ac:dyDescent="0.25">
      <c r="A18" s="117" t="s">
        <v>83</v>
      </c>
      <c r="B18" s="73"/>
      <c r="C18" s="71"/>
      <c r="D18" s="71" t="s">
        <v>124</v>
      </c>
      <c r="E18" s="73"/>
    </row>
    <row r="19" spans="1:5" x14ac:dyDescent="0.25">
      <c r="A19" s="117"/>
      <c r="B19" s="72"/>
      <c r="C19" s="71"/>
      <c r="D19" s="71"/>
      <c r="E19" s="72"/>
    </row>
    <row r="20" spans="1:5" x14ac:dyDescent="0.25">
      <c r="A20" s="117"/>
      <c r="B20" s="73"/>
      <c r="C20" s="71"/>
      <c r="D20" s="71"/>
      <c r="E20" s="73"/>
    </row>
    <row r="21" spans="1:5" ht="20.25" thickBot="1" x14ac:dyDescent="0.3">
      <c r="A21" s="163"/>
      <c r="B21" s="163"/>
      <c r="D21" s="163"/>
      <c r="E21" s="163"/>
    </row>
    <row r="22" spans="1:5" s="33" customFormat="1" ht="22.5" x14ac:dyDescent="0.3">
      <c r="A22" s="9" t="s">
        <v>20</v>
      </c>
      <c r="B22" s="43">
        <f>B14+B15</f>
        <v>0</v>
      </c>
      <c r="D22" s="9" t="s">
        <v>20</v>
      </c>
      <c r="E22" s="43">
        <f>E14+E15</f>
        <v>0</v>
      </c>
    </row>
    <row r="23" spans="1:5" x14ac:dyDescent="0.25">
      <c r="A23" s="8"/>
      <c r="B23" s="32"/>
    </row>
  </sheetData>
  <sheetProtection selectLockedCells="1"/>
  <mergeCells count="2">
    <mergeCell ref="A2:B2"/>
    <mergeCell ref="D2:E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5">
    <outlinePr summaryBelow="0" summaryRight="0"/>
  </sheetPr>
  <dimension ref="A1:J34"/>
  <sheetViews>
    <sheetView workbookViewId="0">
      <selection activeCell="D28" sqref="D28"/>
    </sheetView>
  </sheetViews>
  <sheetFormatPr baseColWidth="10" defaultColWidth="14.42578125" defaultRowHeight="15.75" customHeight="1" x14ac:dyDescent="0.2"/>
  <cols>
    <col min="1" max="1" width="35.85546875" style="1" bestFit="1" customWidth="1"/>
    <col min="2" max="2" width="17.85546875" style="1" customWidth="1"/>
    <col min="3" max="3" width="19" style="1" bestFit="1" customWidth="1"/>
    <col min="4" max="6" width="17.85546875" style="1" customWidth="1"/>
    <col min="7" max="8" width="14.42578125" style="1"/>
    <col min="9" max="9" width="16.140625" style="1" bestFit="1" customWidth="1"/>
    <col min="10" max="16384" width="14.42578125" style="1"/>
  </cols>
  <sheetData>
    <row r="1" spans="1:10" ht="15.75" customHeight="1" x14ac:dyDescent="0.2">
      <c r="A1" s="4"/>
      <c r="B1" s="45"/>
      <c r="C1" s="5"/>
      <c r="D1" s="46"/>
      <c r="E1" s="4"/>
      <c r="F1" s="5"/>
    </row>
    <row r="2" spans="1:10" s="49" customFormat="1" ht="15.75" customHeight="1" x14ac:dyDescent="0.2">
      <c r="A2" s="47" t="s">
        <v>39</v>
      </c>
      <c r="B2" s="115">
        <f>(((((B3+B4)*B5)+(B3+B4))*B6+((B3+B4)*B5)+(B3+B4))*12)*B7+(((((B3+B4)*B5)+(B3+B4))*B6+((B3+B4)*B5)+(B3+B4))*12)</f>
        <v>0</v>
      </c>
      <c r="C2" s="42" t="s">
        <v>40</v>
      </c>
      <c r="D2" s="115">
        <f>B2/12</f>
        <v>0</v>
      </c>
      <c r="E2" s="42" t="s">
        <v>0</v>
      </c>
      <c r="F2" s="48"/>
      <c r="I2" s="50"/>
      <c r="J2" s="50"/>
    </row>
    <row r="3" spans="1:10" ht="15.75" customHeight="1" x14ac:dyDescent="0.2">
      <c r="A3" s="5" t="s">
        <v>114</v>
      </c>
      <c r="B3" s="127">
        <f>Actualidad!F4</f>
        <v>0</v>
      </c>
      <c r="C3" s="1" t="s">
        <v>111</v>
      </c>
      <c r="D3" s="114">
        <f>('Gastos Personales'!B23+'Gastos Personales'!E23)/12</f>
        <v>0</v>
      </c>
      <c r="E3" s="5"/>
      <c r="F3" s="5"/>
      <c r="G3" s="6"/>
      <c r="H3" s="1" t="s">
        <v>39</v>
      </c>
      <c r="I3" s="142">
        <f>B2</f>
        <v>0</v>
      </c>
      <c r="J3" s="5"/>
    </row>
    <row r="4" spans="1:10" ht="15.75" customHeight="1" x14ac:dyDescent="0.2">
      <c r="A4" s="5" t="s">
        <v>115</v>
      </c>
      <c r="B4" s="128">
        <f>('Gastos Profesionales'!B22+'Gastos Profesionales'!E22)/12</f>
        <v>0</v>
      </c>
      <c r="C4" s="169" t="s">
        <v>116</v>
      </c>
      <c r="D4" s="169"/>
      <c r="E4" s="5"/>
      <c r="F4" s="5"/>
      <c r="H4" s="1" t="s">
        <v>3</v>
      </c>
      <c r="I4" s="141">
        <f>B4*12</f>
        <v>0</v>
      </c>
      <c r="J4" s="5"/>
    </row>
    <row r="5" spans="1:10" ht="15.75" customHeight="1" x14ac:dyDescent="0.2">
      <c r="A5" s="5" t="s">
        <v>5</v>
      </c>
      <c r="B5" s="81">
        <v>0.15</v>
      </c>
      <c r="C5" s="5"/>
      <c r="D5" s="5"/>
      <c r="E5" s="5"/>
      <c r="F5" s="5"/>
    </row>
    <row r="6" spans="1:10" ht="15.75" customHeight="1" x14ac:dyDescent="0.2">
      <c r="A6" s="5" t="s">
        <v>6</v>
      </c>
      <c r="B6" s="81">
        <v>0.2</v>
      </c>
      <c r="C6" s="5"/>
      <c r="D6" s="5"/>
      <c r="E6" s="5"/>
      <c r="F6" s="5"/>
    </row>
    <row r="7" spans="1:10" ht="15.75" customHeight="1" x14ac:dyDescent="0.2">
      <c r="A7" s="5" t="s">
        <v>7</v>
      </c>
      <c r="B7" s="81">
        <v>0.1</v>
      </c>
      <c r="C7" s="5"/>
      <c r="D7" s="5"/>
      <c r="E7" s="5"/>
      <c r="F7" s="5"/>
    </row>
    <row r="8" spans="1:10" ht="15.75" customHeight="1" thickBot="1" x14ac:dyDescent="0.25">
      <c r="A8" s="5"/>
      <c r="B8" s="5"/>
      <c r="C8" s="5"/>
      <c r="D8" s="5"/>
      <c r="E8" s="5"/>
      <c r="F8" s="5"/>
    </row>
    <row r="9" spans="1:10" s="49" customFormat="1" ht="15.75" customHeight="1" x14ac:dyDescent="0.2">
      <c r="A9" s="74" t="s">
        <v>8</v>
      </c>
      <c r="B9" s="123">
        <v>0.25</v>
      </c>
      <c r="C9" s="51">
        <f>B2*B9</f>
        <v>0</v>
      </c>
      <c r="D9" s="52" t="s">
        <v>9</v>
      </c>
      <c r="E9" s="52" t="s">
        <v>10</v>
      </c>
      <c r="F9" s="53"/>
    </row>
    <row r="10" spans="1:10" ht="15.75" customHeight="1" x14ac:dyDescent="0.2">
      <c r="A10" s="75"/>
      <c r="B10" s="76">
        <v>0.25</v>
      </c>
      <c r="C10" s="54">
        <f>$C$9*B10</f>
        <v>0</v>
      </c>
      <c r="D10" s="105"/>
      <c r="E10" s="55">
        <f>IFERROR(C10/D10,)</f>
        <v>0</v>
      </c>
      <c r="F10" s="75" t="s">
        <v>121</v>
      </c>
    </row>
    <row r="11" spans="1:10" ht="15.75" customHeight="1" x14ac:dyDescent="0.2">
      <c r="A11" s="75"/>
      <c r="B11" s="76">
        <v>0.25</v>
      </c>
      <c r="C11" s="54">
        <f>$C$9*B11</f>
        <v>0</v>
      </c>
      <c r="D11" s="106"/>
      <c r="E11" s="55">
        <f>IFERROR(C11/D11,)</f>
        <v>0</v>
      </c>
      <c r="F11" s="75" t="s">
        <v>87</v>
      </c>
    </row>
    <row r="12" spans="1:10" ht="15.75" customHeight="1" x14ac:dyDescent="0.2">
      <c r="A12" s="75"/>
      <c r="B12" s="76">
        <v>0.25</v>
      </c>
      <c r="C12" s="54">
        <f>$C$9*B12</f>
        <v>0</v>
      </c>
      <c r="D12" s="106"/>
      <c r="E12" s="55">
        <f>IFERROR(C12/D12,)</f>
        <v>0</v>
      </c>
      <c r="F12" s="75" t="s">
        <v>15</v>
      </c>
    </row>
    <row r="13" spans="1:10" ht="15.75" customHeight="1" x14ac:dyDescent="0.2">
      <c r="A13" s="75"/>
      <c r="B13" s="76">
        <v>0.25</v>
      </c>
      <c r="C13" s="54">
        <f>$C$9*B13</f>
        <v>0</v>
      </c>
      <c r="D13" s="105"/>
      <c r="E13" s="55">
        <f>IFERROR(C13/D13,)</f>
        <v>0</v>
      </c>
      <c r="F13" s="75" t="s">
        <v>15</v>
      </c>
    </row>
    <row r="14" spans="1:10" ht="15.75" customHeight="1" x14ac:dyDescent="0.2">
      <c r="A14" s="119" t="s">
        <v>113</v>
      </c>
      <c r="B14" s="129">
        <f>SUM(B10:B13)</f>
        <v>1</v>
      </c>
      <c r="C14" s="130"/>
      <c r="D14" s="131"/>
      <c r="E14" s="132"/>
      <c r="F14" s="50"/>
    </row>
    <row r="15" spans="1:10" s="49" customFormat="1" ht="15.75" customHeight="1" x14ac:dyDescent="0.2">
      <c r="A15" s="77" t="s">
        <v>11</v>
      </c>
      <c r="B15" s="124">
        <v>0.25</v>
      </c>
      <c r="C15" s="56">
        <f>B2*B15</f>
        <v>0</v>
      </c>
      <c r="D15" s="57" t="s">
        <v>9</v>
      </c>
      <c r="E15" s="57" t="s">
        <v>10</v>
      </c>
      <c r="F15" s="58"/>
    </row>
    <row r="16" spans="1:10" ht="15.75" customHeight="1" x14ac:dyDescent="0.2">
      <c r="A16" s="75"/>
      <c r="B16" s="76">
        <v>0.25</v>
      </c>
      <c r="C16" s="54">
        <f>$C$15*B16</f>
        <v>0</v>
      </c>
      <c r="D16" s="105"/>
      <c r="E16" s="55">
        <f t="shared" ref="E16:E19" si="0">IFERROR(C16/D16,)</f>
        <v>0</v>
      </c>
      <c r="F16" s="75" t="s">
        <v>85</v>
      </c>
    </row>
    <row r="17" spans="1:6" ht="15.75" customHeight="1" x14ac:dyDescent="0.2">
      <c r="A17" s="75"/>
      <c r="B17" s="76">
        <v>0.25</v>
      </c>
      <c r="C17" s="54">
        <f>$C$15*B17</f>
        <v>0</v>
      </c>
      <c r="D17" s="106"/>
      <c r="E17" s="55">
        <f t="shared" si="0"/>
        <v>0</v>
      </c>
      <c r="F17" s="75" t="s">
        <v>85</v>
      </c>
    </row>
    <row r="18" spans="1:6" ht="15.75" customHeight="1" x14ac:dyDescent="0.2">
      <c r="A18" s="75"/>
      <c r="B18" s="76">
        <v>0.25</v>
      </c>
      <c r="C18" s="54">
        <f>$C$15*B18</f>
        <v>0</v>
      </c>
      <c r="D18" s="106"/>
      <c r="E18" s="55">
        <f t="shared" si="0"/>
        <v>0</v>
      </c>
      <c r="F18" s="75" t="s">
        <v>85</v>
      </c>
    </row>
    <row r="19" spans="1:6" ht="15.75" customHeight="1" x14ac:dyDescent="0.2">
      <c r="A19" s="75"/>
      <c r="B19" s="76">
        <v>0.25</v>
      </c>
      <c r="C19" s="54">
        <f>$C$15*B19</f>
        <v>0</v>
      </c>
      <c r="D19" s="105"/>
      <c r="E19" s="55">
        <f t="shared" si="0"/>
        <v>0</v>
      </c>
      <c r="F19" s="75" t="s">
        <v>85</v>
      </c>
    </row>
    <row r="20" spans="1:6" ht="15.75" customHeight="1" x14ac:dyDescent="0.2">
      <c r="A20" s="119" t="s">
        <v>113</v>
      </c>
      <c r="B20" s="129">
        <f>SUM(B16:B19)</f>
        <v>1</v>
      </c>
      <c r="C20" s="130"/>
      <c r="D20" s="131"/>
      <c r="E20" s="132"/>
      <c r="F20" s="50"/>
    </row>
    <row r="21" spans="1:6" s="49" customFormat="1" ht="15.75" customHeight="1" x14ac:dyDescent="0.2">
      <c r="A21" s="78" t="s">
        <v>12</v>
      </c>
      <c r="B21" s="125">
        <v>0.25</v>
      </c>
      <c r="C21" s="59">
        <f>B21*B2</f>
        <v>0</v>
      </c>
      <c r="D21" s="60" t="s">
        <v>9</v>
      </c>
      <c r="E21" s="60" t="s">
        <v>10</v>
      </c>
      <c r="F21" s="61"/>
    </row>
    <row r="22" spans="1:6" ht="15.75" customHeight="1" x14ac:dyDescent="0.2">
      <c r="A22" s="75"/>
      <c r="B22" s="76">
        <v>0.25</v>
      </c>
      <c r="C22" s="54">
        <f>B22*$C$21</f>
        <v>0</v>
      </c>
      <c r="D22" s="105"/>
      <c r="E22" s="55">
        <f>IFERROR(C21/D22,)</f>
        <v>0</v>
      </c>
      <c r="F22" s="75" t="s">
        <v>86</v>
      </c>
    </row>
    <row r="23" spans="1:6" ht="15.75" customHeight="1" x14ac:dyDescent="0.2">
      <c r="A23" s="75"/>
      <c r="B23" s="76">
        <v>0.25</v>
      </c>
      <c r="C23" s="54">
        <f t="shared" ref="C23:C25" si="1">B23*$C$21</f>
        <v>0</v>
      </c>
      <c r="D23" s="106"/>
      <c r="E23" s="55">
        <f>IFERROR(C22/D23,)</f>
        <v>0</v>
      </c>
      <c r="F23" s="75" t="s">
        <v>86</v>
      </c>
    </row>
    <row r="24" spans="1:6" ht="15.75" customHeight="1" x14ac:dyDescent="0.2">
      <c r="A24" s="75"/>
      <c r="B24" s="76">
        <v>0.25</v>
      </c>
      <c r="C24" s="54">
        <f t="shared" si="1"/>
        <v>0</v>
      </c>
      <c r="D24" s="106"/>
      <c r="E24" s="55">
        <f>IFERROR(C23/D24,)</f>
        <v>0</v>
      </c>
      <c r="F24" s="75" t="s">
        <v>86</v>
      </c>
    </row>
    <row r="25" spans="1:6" ht="15.75" customHeight="1" x14ac:dyDescent="0.2">
      <c r="A25" s="75"/>
      <c r="B25" s="76">
        <v>0.25</v>
      </c>
      <c r="C25" s="54">
        <f t="shared" si="1"/>
        <v>0</v>
      </c>
      <c r="D25" s="105"/>
      <c r="E25" s="55">
        <f>IFERROR(C24/D25,)</f>
        <v>0</v>
      </c>
      <c r="F25" s="75" t="s">
        <v>86</v>
      </c>
    </row>
    <row r="26" spans="1:6" ht="15.75" customHeight="1" x14ac:dyDescent="0.2">
      <c r="A26" s="119" t="s">
        <v>113</v>
      </c>
      <c r="B26" s="129">
        <f>SUM(B22:B25)</f>
        <v>1</v>
      </c>
      <c r="C26" s="130"/>
      <c r="D26" s="131"/>
      <c r="E26" s="132"/>
      <c r="F26" s="50"/>
    </row>
    <row r="27" spans="1:6" s="49" customFormat="1" ht="15.75" customHeight="1" x14ac:dyDescent="0.2">
      <c r="A27" s="79" t="s">
        <v>13</v>
      </c>
      <c r="B27" s="126">
        <v>0.25</v>
      </c>
      <c r="C27" s="62">
        <f>B27*B2</f>
        <v>0</v>
      </c>
      <c r="D27" s="63" t="s">
        <v>9</v>
      </c>
      <c r="E27" s="63" t="s">
        <v>10</v>
      </c>
      <c r="F27" s="64"/>
    </row>
    <row r="28" spans="1:6" ht="15.75" customHeight="1" x14ac:dyDescent="0.2">
      <c r="A28" s="75"/>
      <c r="B28" s="76">
        <v>0.25</v>
      </c>
      <c r="C28" s="54">
        <f>$C$27*B28</f>
        <v>0</v>
      </c>
      <c r="D28" s="75"/>
      <c r="E28" s="55">
        <f>IFERROR(C27/D28,)</f>
        <v>0</v>
      </c>
      <c r="F28" s="75" t="s">
        <v>87</v>
      </c>
    </row>
    <row r="29" spans="1:6" ht="15.75" customHeight="1" x14ac:dyDescent="0.2">
      <c r="A29" s="75"/>
      <c r="B29" s="76">
        <v>0.25</v>
      </c>
      <c r="C29" s="54">
        <f t="shared" ref="C29:C31" si="2">$C$27*B29</f>
        <v>0</v>
      </c>
      <c r="D29" s="82"/>
      <c r="E29" s="55">
        <f>IFERROR(C28/D29,)</f>
        <v>0</v>
      </c>
      <c r="F29" s="75" t="s">
        <v>87</v>
      </c>
    </row>
    <row r="30" spans="1:6" ht="15.75" customHeight="1" x14ac:dyDescent="0.2">
      <c r="A30" s="75"/>
      <c r="B30" s="76">
        <v>0.25</v>
      </c>
      <c r="C30" s="54">
        <f t="shared" si="2"/>
        <v>0</v>
      </c>
      <c r="D30" s="82"/>
      <c r="E30" s="55">
        <f>IFERROR(C29/D30,)</f>
        <v>0</v>
      </c>
      <c r="F30" s="75" t="s">
        <v>87</v>
      </c>
    </row>
    <row r="31" spans="1:6" ht="15.75" customHeight="1" x14ac:dyDescent="0.2">
      <c r="A31" s="75"/>
      <c r="B31" s="76">
        <v>0.25</v>
      </c>
      <c r="C31" s="54">
        <f t="shared" si="2"/>
        <v>0</v>
      </c>
      <c r="D31" s="80"/>
      <c r="E31" s="55">
        <f>IFERROR(C30/D31,)</f>
        <v>0</v>
      </c>
      <c r="F31" s="75" t="s">
        <v>87</v>
      </c>
    </row>
    <row r="32" spans="1:6" ht="15.75" customHeight="1" x14ac:dyDescent="0.2">
      <c r="A32" s="119" t="s">
        <v>113</v>
      </c>
      <c r="B32" s="129">
        <f>SUM(B28:B31)</f>
        <v>1</v>
      </c>
      <c r="C32" s="49"/>
      <c r="D32" s="49"/>
      <c r="E32" s="49"/>
      <c r="F32" s="49"/>
    </row>
    <row r="33" spans="1:6" ht="15.75" customHeight="1" thickBot="1" x14ac:dyDescent="0.25">
      <c r="A33" s="133"/>
      <c r="B33" s="134"/>
      <c r="C33" s="133"/>
      <c r="D33" s="133"/>
      <c r="E33" s="133"/>
      <c r="F33" s="133"/>
    </row>
    <row r="34" spans="1:6" s="2" customFormat="1" ht="19.5" x14ac:dyDescent="0.25">
      <c r="A34" s="119" t="s">
        <v>113</v>
      </c>
      <c r="B34" s="135">
        <f>B9+B15+B21+B27</f>
        <v>1</v>
      </c>
      <c r="C34" s="161">
        <f>((D10*E10)+(D11*E11)+(D12*E12)+(D13*E13))+((D16*E16)+(D17*E17)+(D18*E18)+(D19*E19))+((D22*E22)+(D23*E23)+(D24*E24)+(D25*E25))+((D28*E28)+(D29*E29)+(D30*E30)+(D31*E31))</f>
        <v>0</v>
      </c>
      <c r="D34" s="162" t="s">
        <v>122</v>
      </c>
      <c r="E34" s="102"/>
      <c r="F34" s="102"/>
    </row>
  </sheetData>
  <sheetProtection algorithmName="SHA-512" hashValue="yG80kkOiAH3KOva2f5ra/XJxPXgTMYTVSXx4eEQDJ5K2W01lEJNVHqZuU4lt5435C698O3H8O/g46wFJYHGLsg==" saltValue="dunHucv20c7ijtQV7va3Pg==" spinCount="100000" sheet="1" selectLockedCells="1"/>
  <mergeCells count="1">
    <mergeCell ref="C4:D4"/>
  </mergeCells>
  <phoneticPr fontId="42" type="noConversion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08956-B841-4BC0-81C5-1841F5568FD6}">
  <sheetPr codeName="Hoja6">
    <outlinePr summaryBelow="0" summaryRight="0"/>
  </sheetPr>
  <dimension ref="A2:F7"/>
  <sheetViews>
    <sheetView workbookViewId="0">
      <selection activeCell="A7" sqref="A7"/>
    </sheetView>
  </sheetViews>
  <sheetFormatPr baseColWidth="10" defaultColWidth="14.42578125" defaultRowHeight="22.5" x14ac:dyDescent="0.3"/>
  <cols>
    <col min="1" max="1" width="30.140625" style="3" bestFit="1" customWidth="1"/>
    <col min="2" max="2" width="33.140625" style="3" customWidth="1"/>
    <col min="3" max="3" width="26.7109375" style="3" customWidth="1"/>
    <col min="4" max="4" width="24" style="3" bestFit="1" customWidth="1"/>
    <col min="5" max="6" width="17.85546875" style="3" customWidth="1"/>
    <col min="7" max="16384" width="14.42578125" style="3"/>
  </cols>
  <sheetData>
    <row r="2" spans="1:6" x14ac:dyDescent="0.3">
      <c r="C2" s="40">
        <v>365</v>
      </c>
      <c r="D2" s="3" t="s">
        <v>42</v>
      </c>
      <c r="E2" s="9"/>
      <c r="F2" s="10"/>
    </row>
    <row r="3" spans="1:6" x14ac:dyDescent="0.3">
      <c r="C3" s="65"/>
      <c r="D3" s="3" t="s">
        <v>1</v>
      </c>
      <c r="E3" s="9"/>
      <c r="F3" s="10"/>
    </row>
    <row r="4" spans="1:6" x14ac:dyDescent="0.3">
      <c r="A4" s="11"/>
      <c r="C4" s="40">
        <f>C2-C3</f>
        <v>365</v>
      </c>
      <c r="D4" s="10" t="s">
        <v>41</v>
      </c>
      <c r="E4" s="10"/>
      <c r="F4" s="10"/>
    </row>
    <row r="5" spans="1:6" x14ac:dyDescent="0.3">
      <c r="A5" s="37" t="s">
        <v>134</v>
      </c>
      <c r="B5" s="38">
        <f>Planificación!B2</f>
        <v>0</v>
      </c>
      <c r="C5" s="39">
        <f>B5/C4</f>
        <v>0</v>
      </c>
      <c r="D5" s="10" t="s">
        <v>2</v>
      </c>
      <c r="E5" s="10"/>
      <c r="F5" s="10"/>
    </row>
    <row r="6" spans="1:6" x14ac:dyDescent="0.3">
      <c r="A6" s="118" t="s">
        <v>136</v>
      </c>
      <c r="C6" s="65"/>
      <c r="D6" s="3" t="s">
        <v>43</v>
      </c>
    </row>
    <row r="7" spans="1:6" x14ac:dyDescent="0.3">
      <c r="C7" s="41">
        <f>IFERROR(C5/C6,)</f>
        <v>0</v>
      </c>
      <c r="D7" s="10" t="s">
        <v>4</v>
      </c>
    </row>
  </sheetData>
  <sheetProtection selectLockedCells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D1651-F140-4C63-97B0-F9FDD9AFDD3C}">
  <sheetPr codeName="Hoja7"/>
  <dimension ref="A1:I21"/>
  <sheetViews>
    <sheetView workbookViewId="0">
      <selection activeCell="B4" sqref="B4:C4"/>
    </sheetView>
  </sheetViews>
  <sheetFormatPr baseColWidth="10" defaultColWidth="11.5703125" defaultRowHeight="19.5" x14ac:dyDescent="0.25"/>
  <cols>
    <col min="1" max="1" width="12" style="14" bestFit="1" customWidth="1"/>
    <col min="2" max="9" width="30.7109375" style="14" customWidth="1"/>
    <col min="10" max="16384" width="11.5703125" style="14"/>
  </cols>
  <sheetData>
    <row r="1" spans="1:9" x14ac:dyDescent="0.25">
      <c r="A1" s="186" t="s">
        <v>69</v>
      </c>
      <c r="B1" s="186" t="s">
        <v>70</v>
      </c>
      <c r="C1" s="186"/>
      <c r="D1" s="186" t="s">
        <v>71</v>
      </c>
      <c r="E1" s="186"/>
      <c r="F1" s="186"/>
      <c r="G1" s="186" t="s">
        <v>72</v>
      </c>
      <c r="H1" s="186"/>
      <c r="I1" s="186"/>
    </row>
    <row r="2" spans="1:9" x14ac:dyDescent="0.25">
      <c r="A2" s="186"/>
      <c r="B2" s="186"/>
      <c r="C2" s="186"/>
      <c r="D2" s="186"/>
      <c r="E2" s="186"/>
      <c r="F2" s="186"/>
      <c r="G2" s="186"/>
      <c r="H2" s="186"/>
      <c r="I2" s="186"/>
    </row>
    <row r="3" spans="1:9" x14ac:dyDescent="0.25">
      <c r="A3" s="186"/>
      <c r="B3" s="186"/>
      <c r="C3" s="186"/>
      <c r="D3" s="186"/>
      <c r="E3" s="186"/>
      <c r="F3" s="16" t="s">
        <v>73</v>
      </c>
      <c r="G3" s="30" t="s">
        <v>74</v>
      </c>
      <c r="H3" s="30" t="s">
        <v>16</v>
      </c>
      <c r="I3" s="30" t="s">
        <v>75</v>
      </c>
    </row>
    <row r="4" spans="1:9" x14ac:dyDescent="0.25">
      <c r="A4" s="83">
        <v>12</v>
      </c>
      <c r="B4" s="187">
        <v>1384</v>
      </c>
      <c r="C4" s="187"/>
      <c r="D4" s="188" t="s">
        <v>13</v>
      </c>
      <c r="E4" s="188"/>
      <c r="F4" s="12">
        <f>VLOOKUP(D4,'Tasas de Conversión'!A2:B27,2,FALSE)</f>
        <v>1.4999999999999999E-2</v>
      </c>
      <c r="G4" s="31">
        <f>E9/D9</f>
        <v>15377777.777777782</v>
      </c>
      <c r="H4" s="13">
        <f>G4/$A$4</f>
        <v>1281481.4814814818</v>
      </c>
      <c r="I4" s="13">
        <f>G4/(A4*30)</f>
        <v>42716.049382716061</v>
      </c>
    </row>
    <row r="5" spans="1:9" ht="20.25" thickBot="1" x14ac:dyDescent="0.3">
      <c r="B5" s="15"/>
      <c r="C5" s="15"/>
      <c r="D5" s="15"/>
      <c r="E5" s="15"/>
      <c r="F5" s="15"/>
      <c r="G5" s="15"/>
    </row>
    <row r="6" spans="1:9" x14ac:dyDescent="0.25">
      <c r="B6" s="170" t="s">
        <v>76</v>
      </c>
      <c r="C6" s="171"/>
      <c r="D6" s="171"/>
      <c r="E6" s="171"/>
      <c r="F6" s="171"/>
      <c r="G6" s="172"/>
    </row>
    <row r="7" spans="1:9" ht="20.25" thickBot="1" x14ac:dyDescent="0.3">
      <c r="B7" s="173"/>
      <c r="C7" s="174"/>
      <c r="D7" s="174"/>
      <c r="E7" s="174"/>
      <c r="F7" s="174"/>
      <c r="G7" s="175"/>
    </row>
    <row r="8" spans="1:9" x14ac:dyDescent="0.25">
      <c r="D8" s="16" t="s">
        <v>73</v>
      </c>
      <c r="E8" s="16" t="s">
        <v>77</v>
      </c>
    </row>
    <row r="9" spans="1:9" x14ac:dyDescent="0.25">
      <c r="D9" s="17">
        <v>0.1</v>
      </c>
      <c r="E9" s="18">
        <f>(E14*100)/(D14*100)</f>
        <v>1537777.7777777782</v>
      </c>
      <c r="F9" s="13">
        <f>E9/$A$4</f>
        <v>128148.14814814819</v>
      </c>
    </row>
    <row r="10" spans="1:9" ht="20.25" thickBot="1" x14ac:dyDescent="0.3">
      <c r="D10" s="19"/>
      <c r="E10" s="20"/>
    </row>
    <row r="11" spans="1:9" x14ac:dyDescent="0.25">
      <c r="C11" s="176" t="s">
        <v>78</v>
      </c>
      <c r="D11" s="177"/>
      <c r="E11" s="177"/>
      <c r="F11" s="178"/>
    </row>
    <row r="12" spans="1:9" ht="20.25" thickBot="1" x14ac:dyDescent="0.3">
      <c r="C12" s="179"/>
      <c r="D12" s="180"/>
      <c r="E12" s="180"/>
      <c r="F12" s="181"/>
    </row>
    <row r="13" spans="1:9" x14ac:dyDescent="0.25">
      <c r="D13" s="16" t="s">
        <v>73</v>
      </c>
      <c r="E13" s="16" t="s">
        <v>79</v>
      </c>
    </row>
    <row r="14" spans="1:9" x14ac:dyDescent="0.25">
      <c r="D14" s="17">
        <v>0.2</v>
      </c>
      <c r="E14" s="21">
        <f>(E19*100)/(D19*100)</f>
        <v>307555.55555555562</v>
      </c>
      <c r="F14" s="13">
        <f>E14/$A$4</f>
        <v>25629.629629629635</v>
      </c>
    </row>
    <row r="15" spans="1:9" ht="20.25" thickBot="1" x14ac:dyDescent="0.3">
      <c r="D15" s="19"/>
      <c r="E15" s="20"/>
      <c r="G15" s="13"/>
    </row>
    <row r="16" spans="1:9" x14ac:dyDescent="0.25">
      <c r="D16" s="182" t="s">
        <v>80</v>
      </c>
      <c r="E16" s="183"/>
      <c r="G16" s="13"/>
    </row>
    <row r="17" spans="4:7" ht="20.25" thickBot="1" x14ac:dyDescent="0.3">
      <c r="D17" s="184"/>
      <c r="E17" s="185"/>
      <c r="F17" s="13"/>
    </row>
    <row r="18" spans="4:7" x14ac:dyDescent="0.25">
      <c r="D18" s="16" t="s">
        <v>73</v>
      </c>
      <c r="E18" s="16" t="s">
        <v>81</v>
      </c>
    </row>
    <row r="19" spans="4:7" x14ac:dyDescent="0.25">
      <c r="D19" s="17">
        <v>0.3</v>
      </c>
      <c r="E19" s="22">
        <f>B4/F4</f>
        <v>92266.666666666672</v>
      </c>
      <c r="F19" s="13">
        <f>E19/$A$4</f>
        <v>7688.8888888888896</v>
      </c>
      <c r="G19" s="23"/>
    </row>
    <row r="21" spans="4:7" x14ac:dyDescent="0.25">
      <c r="D21" s="13"/>
    </row>
  </sheetData>
  <sheetProtection algorithmName="SHA-512" hashValue="NwHdVGcpMetZ/W02XUdvqs7ANxcErIE+9mnWdN98pkBHPZ9IMGUiXrFr7R5SKNJSSxMaFuzKzDqFLgAHt+ddCg==" saltValue="qaBS3qnlgm2LLNmHw6dCcg==" spinCount="100000" sheet="1" objects="1" scenarios="1" selectLockedCells="1"/>
  <mergeCells count="10">
    <mergeCell ref="B6:G7"/>
    <mergeCell ref="C11:F12"/>
    <mergeCell ref="D16:E17"/>
    <mergeCell ref="A1:A3"/>
    <mergeCell ref="B1:C3"/>
    <mergeCell ref="D1:E3"/>
    <mergeCell ref="F1:F2"/>
    <mergeCell ref="G1:I2"/>
    <mergeCell ref="B4:C4"/>
    <mergeCell ref="D4:E4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18BA06D-EC6B-4856-B139-DF3638D1D17A}">
          <x14:formula1>
            <xm:f>'Tasas de Conversión'!$A$2:$A$27</xm:f>
          </x14:formula1>
          <xm:sqref>D4:E4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76E57-292E-4365-9FB1-CCC52B4BA0F7}">
  <sheetPr codeName="Hoja8"/>
  <dimension ref="A1:I18"/>
  <sheetViews>
    <sheetView workbookViewId="0">
      <selection activeCell="D6" sqref="D6:G6"/>
    </sheetView>
  </sheetViews>
  <sheetFormatPr baseColWidth="10" defaultColWidth="11.5703125" defaultRowHeight="19.5" x14ac:dyDescent="0.25"/>
  <cols>
    <col min="1" max="1" width="12" style="143" bestFit="1" customWidth="1"/>
    <col min="2" max="9" width="30.7109375" style="143" customWidth="1"/>
    <col min="10" max="16384" width="11.5703125" style="143"/>
  </cols>
  <sheetData>
    <row r="1" spans="1:9" x14ac:dyDescent="0.25">
      <c r="A1" s="198" t="s">
        <v>69</v>
      </c>
      <c r="B1" s="198" t="s">
        <v>70</v>
      </c>
      <c r="C1" s="198"/>
      <c r="D1" s="198" t="s">
        <v>71</v>
      </c>
      <c r="E1" s="198"/>
      <c r="F1" s="198"/>
      <c r="G1" s="198" t="s">
        <v>72</v>
      </c>
      <c r="H1" s="198"/>
      <c r="I1" s="198"/>
    </row>
    <row r="2" spans="1:9" x14ac:dyDescent="0.25">
      <c r="A2" s="198"/>
      <c r="B2" s="198"/>
      <c r="C2" s="198"/>
      <c r="D2" s="198"/>
      <c r="E2" s="198"/>
      <c r="F2" s="198"/>
      <c r="G2" s="198"/>
      <c r="H2" s="198"/>
      <c r="I2" s="198"/>
    </row>
    <row r="3" spans="1:9" x14ac:dyDescent="0.25">
      <c r="A3" s="198"/>
      <c r="B3" s="198"/>
      <c r="C3" s="198"/>
      <c r="D3" s="198"/>
      <c r="E3" s="198"/>
      <c r="F3" s="144" t="s">
        <v>73</v>
      </c>
      <c r="G3" s="145" t="s">
        <v>74</v>
      </c>
      <c r="H3" s="145" t="s">
        <v>16</v>
      </c>
      <c r="I3" s="145" t="s">
        <v>75</v>
      </c>
    </row>
    <row r="4" spans="1:9" x14ac:dyDescent="0.25">
      <c r="A4" s="97">
        <f>Funnel!A4</f>
        <v>12</v>
      </c>
      <c r="B4" s="199">
        <f>Funnel!B4</f>
        <v>1384</v>
      </c>
      <c r="C4" s="199"/>
      <c r="D4" s="200" t="str">
        <f>Funnel!D4</f>
        <v>Formación</v>
      </c>
      <c r="E4" s="200"/>
      <c r="F4" s="12">
        <v>4.3640000000000019E-2</v>
      </c>
      <c r="G4" s="31">
        <f>E8/D8</f>
        <v>5285670.638557896</v>
      </c>
      <c r="H4" s="146">
        <f>G4/$A$4</f>
        <v>440472.55321315798</v>
      </c>
      <c r="I4" s="146">
        <f>G4/(A4*30)</f>
        <v>14682.4184404386</v>
      </c>
    </row>
    <row r="5" spans="1:9" ht="20.25" thickBot="1" x14ac:dyDescent="0.3"/>
    <row r="6" spans="1:9" ht="45" thickBot="1" x14ac:dyDescent="0.3">
      <c r="B6" s="189" t="s">
        <v>107</v>
      </c>
      <c r="C6" s="190"/>
      <c r="D6" s="191" t="s">
        <v>127</v>
      </c>
      <c r="E6" s="192"/>
      <c r="F6" s="192"/>
      <c r="G6" s="193"/>
    </row>
    <row r="7" spans="1:9" x14ac:dyDescent="0.25">
      <c r="D7" s="144" t="s">
        <v>73</v>
      </c>
      <c r="E7" s="144" t="s">
        <v>77</v>
      </c>
    </row>
    <row r="8" spans="1:9" x14ac:dyDescent="0.25">
      <c r="D8" s="17">
        <v>0.1</v>
      </c>
      <c r="E8" s="18">
        <f>(E12*100)/(D12*100)</f>
        <v>528567.0638557896</v>
      </c>
      <c r="F8" s="146">
        <f>E8/$A$4</f>
        <v>44047.255321315803</v>
      </c>
      <c r="G8" s="143" t="s">
        <v>0</v>
      </c>
    </row>
    <row r="9" spans="1:9" ht="20.25" thickBot="1" x14ac:dyDescent="0.3">
      <c r="D9" s="19"/>
      <c r="E9" s="20"/>
    </row>
    <row r="10" spans="1:9" ht="45" customHeight="1" thickBot="1" x14ac:dyDescent="0.3">
      <c r="C10" s="194" t="s">
        <v>108</v>
      </c>
      <c r="D10" s="195"/>
      <c r="E10" s="196" t="s">
        <v>126</v>
      </c>
      <c r="F10" s="197"/>
    </row>
    <row r="11" spans="1:9" x14ac:dyDescent="0.25">
      <c r="D11" s="144" t="s">
        <v>73</v>
      </c>
      <c r="E11" s="144" t="s">
        <v>79</v>
      </c>
    </row>
    <row r="12" spans="1:9" x14ac:dyDescent="0.25">
      <c r="D12" s="17">
        <v>0.2</v>
      </c>
      <c r="E12" s="21">
        <f>(E16*100)/(D16*100)</f>
        <v>105713.41277115792</v>
      </c>
      <c r="F12" s="146">
        <f>E12/$A$4</f>
        <v>8809.4510642631594</v>
      </c>
      <c r="G12" s="143" t="s">
        <v>0</v>
      </c>
    </row>
    <row r="13" spans="1:9" ht="20.25" thickBot="1" x14ac:dyDescent="0.3">
      <c r="D13" s="19"/>
      <c r="E13" s="20"/>
      <c r="G13" s="146"/>
    </row>
    <row r="14" spans="1:9" ht="45" customHeight="1" thickBot="1" x14ac:dyDescent="0.3">
      <c r="D14" s="147" t="s">
        <v>109</v>
      </c>
      <c r="E14" s="138" t="s">
        <v>128</v>
      </c>
      <c r="G14" s="146"/>
    </row>
    <row r="15" spans="1:9" x14ac:dyDescent="0.25">
      <c r="D15" s="144" t="s">
        <v>73</v>
      </c>
      <c r="E15" s="144" t="s">
        <v>81</v>
      </c>
    </row>
    <row r="16" spans="1:9" x14ac:dyDescent="0.25">
      <c r="D16" s="17">
        <v>0.3</v>
      </c>
      <c r="E16" s="22">
        <f>B4/F4</f>
        <v>31714.023831347375</v>
      </c>
      <c r="F16" s="146">
        <f>E16/$A$4</f>
        <v>2642.8353192789477</v>
      </c>
      <c r="G16" s="148" t="s">
        <v>0</v>
      </c>
    </row>
    <row r="18" spans="4:4" x14ac:dyDescent="0.25">
      <c r="D18" s="146"/>
    </row>
  </sheetData>
  <sheetProtection algorithmName="SHA-512" hashValue="9uM4MC/HsNKd5/92zeSQmW4zfDkBWjkFmp/sySjiaYi6blu8eRABBJ5yHwmHhC0Q0tdjKJWXvABurvj334joVA==" saltValue="b4Wsxuj/o+UUmqy2osIQtw==" spinCount="100000" sheet="1" objects="1" scenarios="1" selectLockedCells="1"/>
  <dataConsolidate/>
  <mergeCells count="11">
    <mergeCell ref="B6:C6"/>
    <mergeCell ref="D6:G6"/>
    <mergeCell ref="C10:D10"/>
    <mergeCell ref="E10:F10"/>
    <mergeCell ref="A1:A3"/>
    <mergeCell ref="B1:C3"/>
    <mergeCell ref="D1:E3"/>
    <mergeCell ref="F1:F2"/>
    <mergeCell ref="G1:I2"/>
    <mergeCell ref="B4:C4"/>
    <mergeCell ref="D4:E4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4101F-46FC-4F18-8DAF-4DE5BCD1F486}">
  <sheetPr codeName="Hoja9"/>
  <dimension ref="A1:J20"/>
  <sheetViews>
    <sheetView zoomScale="70" zoomScaleNormal="70" workbookViewId="0">
      <selection activeCell="B17" sqref="B17"/>
    </sheetView>
  </sheetViews>
  <sheetFormatPr baseColWidth="10" defaultRowHeight="32.25" x14ac:dyDescent="0.2"/>
  <cols>
    <col min="1" max="2" width="23.140625" style="85" customWidth="1"/>
    <col min="3" max="8" width="30.7109375" style="84" customWidth="1"/>
    <col min="9" max="9" width="20.85546875" style="84" customWidth="1"/>
    <col min="10" max="10" width="20.7109375" style="84" customWidth="1"/>
    <col min="11" max="16384" width="11.42578125" style="84"/>
  </cols>
  <sheetData>
    <row r="1" spans="1:10" ht="39" customHeight="1" thickBot="1" x14ac:dyDescent="0.25">
      <c r="C1" s="234" t="s">
        <v>92</v>
      </c>
      <c r="D1" s="235"/>
      <c r="E1" s="240" t="s">
        <v>93</v>
      </c>
      <c r="F1" s="241"/>
      <c r="G1" s="222" t="s">
        <v>94</v>
      </c>
      <c r="H1" s="223"/>
    </row>
    <row r="2" spans="1:10" ht="39.75" thickBot="1" x14ac:dyDescent="0.25">
      <c r="B2" s="100" t="s">
        <v>133</v>
      </c>
      <c r="C2" s="139" t="s">
        <v>106</v>
      </c>
      <c r="D2" s="164"/>
      <c r="E2" s="139" t="s">
        <v>106</v>
      </c>
      <c r="F2" s="140"/>
      <c r="G2" s="139" t="s">
        <v>106</v>
      </c>
      <c r="H2" s="164"/>
      <c r="I2" s="101" t="s">
        <v>95</v>
      </c>
      <c r="J2" s="87" t="s">
        <v>96</v>
      </c>
    </row>
    <row r="3" spans="1:10" ht="39.950000000000003" customHeight="1" x14ac:dyDescent="0.2">
      <c r="A3" s="210" t="s">
        <v>88</v>
      </c>
      <c r="B3" s="219"/>
      <c r="C3" s="215"/>
      <c r="D3" s="216"/>
      <c r="E3" s="215"/>
      <c r="F3" s="216"/>
      <c r="G3" s="215"/>
      <c r="H3" s="216"/>
      <c r="I3" s="201">
        <v>9</v>
      </c>
      <c r="J3" s="204">
        <v>0</v>
      </c>
    </row>
    <row r="4" spans="1:10" ht="39.950000000000003" customHeight="1" x14ac:dyDescent="0.2">
      <c r="A4" s="211"/>
      <c r="B4" s="220"/>
      <c r="C4" s="215"/>
      <c r="D4" s="216"/>
      <c r="E4" s="215"/>
      <c r="F4" s="216"/>
      <c r="G4" s="215"/>
      <c r="H4" s="216"/>
      <c r="I4" s="202"/>
      <c r="J4" s="205"/>
    </row>
    <row r="5" spans="1:10" ht="39.950000000000003" customHeight="1" thickBot="1" x14ac:dyDescent="0.25">
      <c r="A5" s="212"/>
      <c r="B5" s="221"/>
      <c r="C5" s="217"/>
      <c r="D5" s="218"/>
      <c r="E5" s="217"/>
      <c r="F5" s="218"/>
      <c r="G5" s="217"/>
      <c r="H5" s="218"/>
      <c r="I5" s="203"/>
      <c r="J5" s="206"/>
    </row>
    <row r="6" spans="1:10" ht="39" customHeight="1" thickBot="1" x14ac:dyDescent="0.25">
      <c r="C6" s="230" t="s">
        <v>97</v>
      </c>
      <c r="D6" s="231"/>
      <c r="E6" s="232" t="s">
        <v>98</v>
      </c>
      <c r="F6" s="233"/>
      <c r="G6" s="224" t="s">
        <v>99</v>
      </c>
      <c r="H6" s="225"/>
    </row>
    <row r="7" spans="1:10" ht="39" customHeight="1" thickBot="1" x14ac:dyDescent="0.25">
      <c r="B7" s="100" t="s">
        <v>133</v>
      </c>
      <c r="C7" s="98" t="s">
        <v>106</v>
      </c>
      <c r="D7" s="99"/>
      <c r="E7" s="98" t="s">
        <v>106</v>
      </c>
      <c r="F7" s="99"/>
      <c r="G7" s="98" t="s">
        <v>106</v>
      </c>
      <c r="H7" s="99"/>
      <c r="I7" s="86" t="s">
        <v>95</v>
      </c>
      <c r="J7" s="87" t="s">
        <v>96</v>
      </c>
    </row>
    <row r="8" spans="1:10" ht="39.950000000000003" customHeight="1" x14ac:dyDescent="0.2">
      <c r="A8" s="210" t="s">
        <v>89</v>
      </c>
      <c r="B8" s="219"/>
      <c r="C8" s="213"/>
      <c r="D8" s="214"/>
      <c r="E8" s="213"/>
      <c r="F8" s="214"/>
      <c r="G8" s="213"/>
      <c r="H8" s="214"/>
      <c r="I8" s="91"/>
      <c r="J8" s="207"/>
    </row>
    <row r="9" spans="1:10" ht="39.950000000000003" customHeight="1" x14ac:dyDescent="0.2">
      <c r="A9" s="211"/>
      <c r="B9" s="220"/>
      <c r="C9" s="215"/>
      <c r="D9" s="216"/>
      <c r="E9" s="215"/>
      <c r="F9" s="216"/>
      <c r="G9" s="215"/>
      <c r="H9" s="216"/>
      <c r="I9" s="93"/>
      <c r="J9" s="208"/>
    </row>
    <row r="10" spans="1:10" ht="39.950000000000003" customHeight="1" thickBot="1" x14ac:dyDescent="0.25">
      <c r="A10" s="212"/>
      <c r="B10" s="221"/>
      <c r="C10" s="217"/>
      <c r="D10" s="218"/>
      <c r="E10" s="217"/>
      <c r="F10" s="218"/>
      <c r="G10" s="217"/>
      <c r="H10" s="218"/>
      <c r="I10" s="95"/>
      <c r="J10" s="209"/>
    </row>
    <row r="11" spans="1:10" ht="39" customHeight="1" thickBot="1" x14ac:dyDescent="0.25">
      <c r="C11" s="236" t="s">
        <v>100</v>
      </c>
      <c r="D11" s="237"/>
      <c r="E11" s="242" t="s">
        <v>101</v>
      </c>
      <c r="F11" s="243"/>
      <c r="G11" s="226" t="s">
        <v>102</v>
      </c>
      <c r="H11" s="227"/>
    </row>
    <row r="12" spans="1:10" ht="39" customHeight="1" thickBot="1" x14ac:dyDescent="0.25">
      <c r="B12" s="100" t="s">
        <v>133</v>
      </c>
      <c r="C12" s="98" t="s">
        <v>106</v>
      </c>
      <c r="D12" s="99"/>
      <c r="E12" s="98" t="s">
        <v>106</v>
      </c>
      <c r="F12" s="99"/>
      <c r="G12" s="98" t="s">
        <v>106</v>
      </c>
      <c r="H12" s="99"/>
      <c r="I12" s="86" t="s">
        <v>95</v>
      </c>
      <c r="J12" s="87" t="s">
        <v>96</v>
      </c>
    </row>
    <row r="13" spans="1:10" ht="39.950000000000003" customHeight="1" x14ac:dyDescent="0.2">
      <c r="A13" s="210" t="s">
        <v>90</v>
      </c>
      <c r="B13" s="88"/>
      <c r="C13" s="213"/>
      <c r="D13" s="214"/>
      <c r="E13" s="213"/>
      <c r="F13" s="214"/>
      <c r="G13" s="213"/>
      <c r="H13" s="214"/>
      <c r="I13" s="91"/>
      <c r="J13" s="92"/>
    </row>
    <row r="14" spans="1:10" ht="39.950000000000003" customHeight="1" x14ac:dyDescent="0.2">
      <c r="A14" s="211"/>
      <c r="B14" s="89"/>
      <c r="C14" s="215"/>
      <c r="D14" s="216"/>
      <c r="E14" s="215"/>
      <c r="F14" s="216"/>
      <c r="G14" s="215"/>
      <c r="H14" s="216"/>
      <c r="I14" s="93"/>
      <c r="J14" s="94"/>
    </row>
    <row r="15" spans="1:10" ht="39.950000000000003" customHeight="1" thickBot="1" x14ac:dyDescent="0.25">
      <c r="A15" s="212"/>
      <c r="B15" s="90"/>
      <c r="C15" s="217"/>
      <c r="D15" s="218"/>
      <c r="E15" s="217"/>
      <c r="F15" s="218"/>
      <c r="G15" s="217"/>
      <c r="H15" s="218"/>
      <c r="I15" s="95"/>
      <c r="J15" s="96"/>
    </row>
    <row r="16" spans="1:10" ht="39" customHeight="1" thickBot="1" x14ac:dyDescent="0.25">
      <c r="C16" s="238" t="s">
        <v>103</v>
      </c>
      <c r="D16" s="239"/>
      <c r="E16" s="244" t="s">
        <v>104</v>
      </c>
      <c r="F16" s="245"/>
      <c r="G16" s="228" t="s">
        <v>105</v>
      </c>
      <c r="H16" s="229"/>
    </row>
    <row r="17" spans="1:10" ht="39" customHeight="1" thickBot="1" x14ac:dyDescent="0.25">
      <c r="B17" s="100" t="s">
        <v>133</v>
      </c>
      <c r="C17" s="98" t="s">
        <v>106</v>
      </c>
      <c r="D17" s="99"/>
      <c r="E17" s="98" t="s">
        <v>106</v>
      </c>
      <c r="F17" s="99"/>
      <c r="G17" s="98" t="s">
        <v>106</v>
      </c>
      <c r="H17" s="99"/>
      <c r="I17" s="86" t="s">
        <v>95</v>
      </c>
      <c r="J17" s="87" t="s">
        <v>96</v>
      </c>
    </row>
    <row r="18" spans="1:10" ht="39.950000000000003" customHeight="1" x14ac:dyDescent="0.2">
      <c r="A18" s="210" t="s">
        <v>91</v>
      </c>
      <c r="B18" s="88"/>
      <c r="C18" s="213"/>
      <c r="D18" s="214"/>
      <c r="E18" s="213"/>
      <c r="F18" s="214"/>
      <c r="G18" s="213"/>
      <c r="H18" s="214"/>
      <c r="I18" s="93"/>
      <c r="J18" s="94"/>
    </row>
    <row r="19" spans="1:10" ht="39.950000000000003" customHeight="1" x14ac:dyDescent="0.2">
      <c r="A19" s="211"/>
      <c r="B19" s="89"/>
      <c r="C19" s="215"/>
      <c r="D19" s="216"/>
      <c r="E19" s="215"/>
      <c r="F19" s="216"/>
      <c r="G19" s="215"/>
      <c r="H19" s="216"/>
      <c r="I19" s="93"/>
      <c r="J19" s="94"/>
    </row>
    <row r="20" spans="1:10" ht="39.950000000000003" customHeight="1" thickBot="1" x14ac:dyDescent="0.25">
      <c r="A20" s="212"/>
      <c r="B20" s="90"/>
      <c r="C20" s="217"/>
      <c r="D20" s="218"/>
      <c r="E20" s="217"/>
      <c r="F20" s="218"/>
      <c r="G20" s="217"/>
      <c r="H20" s="218"/>
      <c r="I20" s="95"/>
      <c r="J20" s="96"/>
    </row>
  </sheetData>
  <sheetProtection selectLockedCells="1"/>
  <mergeCells count="57">
    <mergeCell ref="G1:H1"/>
    <mergeCell ref="G6:H6"/>
    <mergeCell ref="G11:H11"/>
    <mergeCell ref="G16:H16"/>
    <mergeCell ref="C6:D6"/>
    <mergeCell ref="E6:F6"/>
    <mergeCell ref="C3:D3"/>
    <mergeCell ref="C4:D4"/>
    <mergeCell ref="C5:D5"/>
    <mergeCell ref="C1:D1"/>
    <mergeCell ref="C11:D11"/>
    <mergeCell ref="C16:D16"/>
    <mergeCell ref="E1:F1"/>
    <mergeCell ref="E11:F11"/>
    <mergeCell ref="E16:F16"/>
    <mergeCell ref="A3:A5"/>
    <mergeCell ref="E3:F3"/>
    <mergeCell ref="E4:F4"/>
    <mergeCell ref="E5:F5"/>
    <mergeCell ref="G3:H3"/>
    <mergeCell ref="G4:H4"/>
    <mergeCell ref="G5:H5"/>
    <mergeCell ref="B3:B5"/>
    <mergeCell ref="A8:A10"/>
    <mergeCell ref="C8:D8"/>
    <mergeCell ref="E8:F8"/>
    <mergeCell ref="G8:H8"/>
    <mergeCell ref="C9:D9"/>
    <mergeCell ref="E9:F9"/>
    <mergeCell ref="G9:H9"/>
    <mergeCell ref="C10:D10"/>
    <mergeCell ref="E10:F10"/>
    <mergeCell ref="G10:H10"/>
    <mergeCell ref="B8:B10"/>
    <mergeCell ref="G13:H13"/>
    <mergeCell ref="C14:D14"/>
    <mergeCell ref="E14:F14"/>
    <mergeCell ref="G14:H14"/>
    <mergeCell ref="C15:D15"/>
    <mergeCell ref="E15:F15"/>
    <mergeCell ref="G15:H15"/>
    <mergeCell ref="I3:I5"/>
    <mergeCell ref="J3:J5"/>
    <mergeCell ref="J8:J10"/>
    <mergeCell ref="A18:A20"/>
    <mergeCell ref="C18:D18"/>
    <mergeCell ref="E18:F18"/>
    <mergeCell ref="G18:H18"/>
    <mergeCell ref="C19:D19"/>
    <mergeCell ref="E19:F19"/>
    <mergeCell ref="G19:H19"/>
    <mergeCell ref="C20:D20"/>
    <mergeCell ref="E20:F20"/>
    <mergeCell ref="G20:H20"/>
    <mergeCell ref="A13:A15"/>
    <mergeCell ref="C13:D13"/>
    <mergeCell ref="E13:F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Actualidad</vt:lpstr>
      <vt:lpstr>Precio Hora Actual</vt:lpstr>
      <vt:lpstr>Gastos Personales</vt:lpstr>
      <vt:lpstr>Gastos Profesionales</vt:lpstr>
      <vt:lpstr>Planificación</vt:lpstr>
      <vt:lpstr>Precio Hora</vt:lpstr>
      <vt:lpstr>Funnel</vt:lpstr>
      <vt:lpstr>Pirámide de Productos</vt:lpstr>
      <vt:lpstr>Calendario</vt:lpstr>
      <vt:lpstr>Tasas de Conversión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Carmen Miravalls</cp:lastModifiedBy>
  <dcterms:created xsi:type="dcterms:W3CDTF">2020-12-13T20:20:56Z</dcterms:created>
  <dcterms:modified xsi:type="dcterms:W3CDTF">2021-12-21T15:00:46Z</dcterms:modified>
</cp:coreProperties>
</file>